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16" windowHeight="8040" tabRatio="739" activeTab="0"/>
  </bookViews>
  <sheets>
    <sheet name="tableau vitesses" sheetId="1" r:id="rId1"/>
    <sheet name="Sheet1" sheetId="2" r:id="rId2"/>
  </sheets>
  <definedNames>
    <definedName name="_xlnm.Print_Area" localSheetId="0">'tableau vitesses'!$B$2:$R$31</definedName>
  </definedNames>
  <calcPr fullCalcOnLoad="1"/>
</workbook>
</file>

<file path=xl/comments1.xml><?xml version="1.0" encoding="utf-8"?>
<comments xmlns="http://schemas.openxmlformats.org/spreadsheetml/2006/main">
  <authors>
    <author>XG</author>
    <author>xavier.girardot</author>
  </authors>
  <commentList>
    <comment ref="D4" authorId="0">
      <text>
        <r>
          <rPr>
            <b/>
            <sz val="8"/>
            <color indexed="8"/>
            <rFont val="Arial"/>
            <family val="2"/>
          </rPr>
          <t>saisissez dans cette case votre VMA</t>
        </r>
      </text>
    </comment>
    <comment ref="J9" authorId="1">
      <text>
        <r>
          <rPr>
            <b/>
            <sz val="8"/>
            <rFont val="Tahoma"/>
            <family val="0"/>
          </rPr>
          <t>modifiez les distances si vous le souhaitez</t>
        </r>
        <r>
          <rPr>
            <sz val="8"/>
            <rFont val="Tahoma"/>
            <family val="0"/>
          </rPr>
          <t xml:space="preserve">
</t>
        </r>
      </text>
    </comment>
    <comment ref="H26" authorId="1">
      <text>
        <r>
          <rPr>
            <b/>
            <sz val="8"/>
            <rFont val="Tahoma"/>
            <family val="0"/>
          </rPr>
          <t xml:space="preserve">indiquez votre temps sur 10km
</t>
        </r>
      </text>
    </comment>
    <comment ref="K9" authorId="1">
      <text>
        <r>
          <rPr>
            <b/>
            <sz val="8"/>
            <rFont val="Tahoma"/>
            <family val="0"/>
          </rPr>
          <t>modifiez les distances si vous le souhaitez</t>
        </r>
        <r>
          <rPr>
            <sz val="8"/>
            <rFont val="Tahoma"/>
            <family val="0"/>
          </rPr>
          <t xml:space="preserve">
</t>
        </r>
      </text>
    </comment>
    <comment ref="L9" authorId="1">
      <text>
        <r>
          <rPr>
            <b/>
            <sz val="8"/>
            <rFont val="Tahoma"/>
            <family val="0"/>
          </rPr>
          <t>modifiez les distances si vous le souhaitez</t>
        </r>
        <r>
          <rPr>
            <sz val="8"/>
            <rFont val="Tahoma"/>
            <family val="0"/>
          </rPr>
          <t xml:space="preserve">
</t>
        </r>
      </text>
    </comment>
    <comment ref="M9" authorId="1">
      <text>
        <r>
          <rPr>
            <b/>
            <sz val="8"/>
            <rFont val="Tahoma"/>
            <family val="0"/>
          </rPr>
          <t>modifiez les distances si vous le souhaitez</t>
        </r>
        <r>
          <rPr>
            <sz val="8"/>
            <rFont val="Tahoma"/>
            <family val="0"/>
          </rPr>
          <t xml:space="preserve">
</t>
        </r>
      </text>
    </comment>
    <comment ref="O9" authorId="1">
      <text>
        <r>
          <rPr>
            <b/>
            <sz val="8"/>
            <rFont val="Tahoma"/>
            <family val="0"/>
          </rPr>
          <t>modifiez les distances si vous le souhaitez</t>
        </r>
        <r>
          <rPr>
            <sz val="8"/>
            <rFont val="Tahoma"/>
            <family val="0"/>
          </rPr>
          <t xml:space="preserve">
</t>
        </r>
      </text>
    </comment>
    <comment ref="H27" authorId="1">
      <text>
        <r>
          <rPr>
            <b/>
            <sz val="8"/>
            <rFont val="Tahoma"/>
            <family val="0"/>
          </rPr>
          <t xml:space="preserve">vous pouvez modifier le % de perte (valeur conseillée=5%)
</t>
        </r>
      </text>
    </comment>
    <comment ref="H29" authorId="1">
      <text>
        <r>
          <rPr>
            <b/>
            <sz val="8"/>
            <rFont val="Tahoma"/>
            <family val="0"/>
          </rPr>
          <t>vous pouvez modifier le % de perte (valeur conseillée=8%)</t>
        </r>
      </text>
    </comment>
    <comment ref="D5" authorId="1">
      <text>
        <r>
          <rPr>
            <b/>
            <sz val="8"/>
            <rFont val="Tahoma"/>
            <family val="0"/>
          </rPr>
          <t>indiquez ici votre FCmax</t>
        </r>
      </text>
    </comment>
    <comment ref="E16" authorId="1">
      <text>
        <r>
          <rPr>
            <b/>
            <sz val="8"/>
            <rFont val="Tahoma"/>
            <family val="0"/>
          </rPr>
          <t>10km : 80 à 90%</t>
        </r>
        <r>
          <rPr>
            <sz val="8"/>
            <rFont val="Tahoma"/>
            <family val="0"/>
          </rPr>
          <t xml:space="preserve">
</t>
        </r>
      </text>
    </comment>
    <comment ref="E14" authorId="1">
      <text>
        <r>
          <rPr>
            <b/>
            <sz val="8"/>
            <rFont val="Tahoma"/>
            <family val="0"/>
          </rPr>
          <t>Semi-marathon : 75 à 85%</t>
        </r>
        <r>
          <rPr>
            <sz val="8"/>
            <rFont val="Tahoma"/>
            <family val="0"/>
          </rPr>
          <t xml:space="preserve">
</t>
        </r>
      </text>
    </comment>
    <comment ref="E12" authorId="1">
      <text>
        <r>
          <rPr>
            <b/>
            <sz val="8"/>
            <rFont val="Tahoma"/>
            <family val="0"/>
          </rPr>
          <t>marathon : 70 à 75%</t>
        </r>
      </text>
    </comment>
    <comment ref="D6" authorId="1">
      <text>
        <r>
          <rPr>
            <b/>
            <sz val="8"/>
            <rFont val="Tahoma"/>
            <family val="0"/>
          </rPr>
          <t>indiquez ici votre FC au repos</t>
        </r>
      </text>
    </comment>
    <comment ref="D7" authorId="1">
      <text>
        <r>
          <rPr>
            <b/>
            <sz val="8"/>
            <rFont val="Tahoma"/>
            <family val="0"/>
          </rPr>
          <t>FC de réserve = FC Max - FC Rep</t>
        </r>
      </text>
    </comment>
    <comment ref="G8" authorId="1">
      <text>
        <r>
          <rPr>
            <b/>
            <sz val="8"/>
            <rFont val="Tahoma"/>
            <family val="0"/>
          </rPr>
          <t>FC Entrainement = (FC Res x %vma) + FC Rep</t>
        </r>
      </text>
    </comment>
  </commentList>
</comments>
</file>

<file path=xl/sharedStrings.xml><?xml version="1.0" encoding="utf-8"?>
<sst xmlns="http://schemas.openxmlformats.org/spreadsheetml/2006/main" count="28" uniqueCount="25">
  <si>
    <t>VMA</t>
  </si>
  <si>
    <t>km/h</t>
  </si>
  <si>
    <t>10km</t>
  </si>
  <si>
    <t>Perte (%)</t>
  </si>
  <si>
    <t>Semi</t>
  </si>
  <si>
    <t>Marathon</t>
  </si>
  <si>
    <t>Tps</t>
  </si>
  <si>
    <t>Objectif Marathon</t>
  </si>
  <si>
    <t>Objectif Semi</t>
  </si>
  <si>
    <t>Objectif 10km</t>
  </si>
  <si>
    <r>
      <t xml:space="preserve">Vous pouvez modifier toutes les valeurs écrites </t>
    </r>
    <r>
      <rPr>
        <b/>
        <sz val="10"/>
        <color indexed="10"/>
        <rFont val="Arial"/>
        <family val="2"/>
      </rPr>
      <t>en rouge</t>
    </r>
    <r>
      <rPr>
        <b/>
        <sz val="10"/>
        <rFont val="Arial"/>
        <family val="2"/>
      </rPr>
      <t>.</t>
    </r>
  </si>
  <si>
    <t>FC Max :</t>
  </si>
  <si>
    <t>FC Rep :</t>
  </si>
  <si>
    <t>FC Res :</t>
  </si>
  <si>
    <t>FC Ent</t>
  </si>
  <si>
    <t>VMA :</t>
  </si>
  <si>
    <t>FC</t>
  </si>
  <si>
    <t>vos données de base</t>
  </si>
  <si>
    <t>%</t>
  </si>
  <si>
    <t>Estimations à partir de votre valeur sur 10km :</t>
  </si>
  <si>
    <t>% FCmax</t>
  </si>
  <si>
    <t>avec le cardio</t>
  </si>
  <si>
    <t>sur la piste</t>
  </si>
  <si>
    <t>3h09'40''</t>
  </si>
  <si>
    <t>1h26'08''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</si>
</sst>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0.0"/>
    <numFmt numFmtId="187" formatCode="0.0&quot; s&quot;"/>
    <numFmt numFmtId="188" formatCode="0.000"/>
    <numFmt numFmtId="189" formatCode="0.0%"/>
    <numFmt numFmtId="190" formatCode="d\-mmm;@"/>
    <numFmt numFmtId="191" formatCode="mmm\-yyyy"/>
    <numFmt numFmtId="192" formatCode="0.0000000"/>
    <numFmt numFmtId="193" formatCode="0.000000"/>
    <numFmt numFmtId="194" formatCode="0.00000"/>
    <numFmt numFmtId="195" formatCode="0.0000"/>
    <numFmt numFmtId="196" formatCode="[$-F400]h:mm:ss\ AM/PM"/>
    <numFmt numFmtId="197" formatCode="[$-40C]dddd\ d\ mmmm\ yyyy"/>
  </numFmts>
  <fonts count="61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7"/>
      <name val="Arial"/>
      <family val="2"/>
    </font>
    <font>
      <b/>
      <sz val="11"/>
      <color indexed="10"/>
      <name val="Arial"/>
      <family val="2"/>
    </font>
    <font>
      <b/>
      <sz val="7"/>
      <name val="Arial"/>
      <family val="2"/>
    </font>
    <font>
      <b/>
      <sz val="11"/>
      <name val="Arial"/>
      <family val="2"/>
    </font>
    <font>
      <b/>
      <sz val="10"/>
      <color indexed="12"/>
      <name val="Arial"/>
      <family val="2"/>
    </font>
    <font>
      <b/>
      <sz val="10"/>
      <color indexed="6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b/>
      <sz val="10"/>
      <color indexed="62"/>
      <name val="Arial"/>
      <family val="2"/>
    </font>
    <font>
      <b/>
      <sz val="9"/>
      <color indexed="62"/>
      <name val="Arial"/>
      <family val="2"/>
    </font>
    <font>
      <b/>
      <sz val="9"/>
      <color indexed="9"/>
      <name val="Arial"/>
      <family val="2"/>
    </font>
    <font>
      <b/>
      <sz val="10"/>
      <color indexed="22"/>
      <name val="Arial"/>
      <family val="2"/>
    </font>
    <font>
      <b/>
      <sz val="10"/>
      <color indexed="21"/>
      <name val="Arial"/>
      <family val="2"/>
    </font>
    <font>
      <b/>
      <u val="single"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i/>
      <u val="single"/>
      <sz val="10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38"/>
      <name val="Calibri"/>
      <family val="2"/>
    </font>
    <font>
      <b/>
      <sz val="13"/>
      <color indexed="38"/>
      <name val="Calibri"/>
      <family val="2"/>
    </font>
    <font>
      <b/>
      <sz val="11"/>
      <color indexed="38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3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9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>
        <color indexed="8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hair">
        <color indexed="8"/>
      </left>
      <right style="medium"/>
      <top style="thin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/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85" fontId="0" fillId="0" borderId="0" applyFill="0" applyBorder="0" applyAlignment="0" applyProtection="0"/>
    <xf numFmtId="183" fontId="0" fillId="0" borderId="0" applyFill="0" applyBorder="0" applyAlignment="0" applyProtection="0"/>
    <xf numFmtId="184" fontId="0" fillId="0" borderId="0" applyFill="0" applyBorder="0" applyAlignment="0" applyProtection="0"/>
    <xf numFmtId="182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89">
    <xf numFmtId="0" fontId="0" fillId="0" borderId="0" xfId="0" applyAlignment="1">
      <alignment/>
    </xf>
    <xf numFmtId="3" fontId="5" fillId="33" borderId="10" xfId="0" applyNumberFormat="1" applyFont="1" applyFill="1" applyBorder="1" applyAlignment="1" applyProtection="1">
      <alignment horizontal="center"/>
      <protection locked="0"/>
    </xf>
    <xf numFmtId="189" fontId="5" fillId="34" borderId="11" xfId="59" applyNumberFormat="1" applyFont="1" applyFill="1" applyBorder="1" applyAlignment="1" applyProtection="1">
      <alignment horizontal="center"/>
      <protection locked="0"/>
    </xf>
    <xf numFmtId="186" fontId="10" fillId="35" borderId="12" xfId="0" applyNumberFormat="1" applyFont="1" applyFill="1" applyBorder="1" applyAlignment="1" applyProtection="1">
      <alignment horizontal="center"/>
      <protection locked="0"/>
    </xf>
    <xf numFmtId="189" fontId="5" fillId="36" borderId="11" xfId="59" applyNumberFormat="1" applyFont="1" applyFill="1" applyBorder="1" applyAlignment="1" applyProtection="1">
      <alignment horizontal="center"/>
      <protection locked="0"/>
    </xf>
    <xf numFmtId="189" fontId="5" fillId="37" borderId="11" xfId="59" applyNumberFormat="1" applyFont="1" applyFill="1" applyBorder="1" applyAlignment="1" applyProtection="1">
      <alignment horizontal="center"/>
      <protection locked="0"/>
    </xf>
    <xf numFmtId="189" fontId="5" fillId="38" borderId="11" xfId="59" applyNumberFormat="1" applyFont="1" applyFill="1" applyBorder="1" applyAlignment="1" applyProtection="1">
      <alignment horizontal="center"/>
      <protection locked="0"/>
    </xf>
    <xf numFmtId="189" fontId="5" fillId="39" borderId="11" xfId="59" applyNumberFormat="1" applyFont="1" applyFill="1" applyBorder="1" applyAlignment="1" applyProtection="1">
      <alignment horizontal="center"/>
      <protection locked="0"/>
    </xf>
    <xf numFmtId="189" fontId="5" fillId="40" borderId="11" xfId="59" applyNumberFormat="1" applyFont="1" applyFill="1" applyBorder="1" applyAlignment="1" applyProtection="1">
      <alignment horizontal="center"/>
      <protection locked="0"/>
    </xf>
    <xf numFmtId="189" fontId="5" fillId="41" borderId="11" xfId="59" applyNumberFormat="1" applyFont="1" applyFill="1" applyBorder="1" applyAlignment="1" applyProtection="1">
      <alignment horizontal="center"/>
      <protection locked="0"/>
    </xf>
    <xf numFmtId="189" fontId="5" fillId="42" borderId="11" xfId="59" applyNumberFormat="1" applyFont="1" applyFill="1" applyBorder="1" applyAlignment="1" applyProtection="1">
      <alignment horizontal="center"/>
      <protection locked="0"/>
    </xf>
    <xf numFmtId="189" fontId="5" fillId="43" borderId="11" xfId="59" applyNumberFormat="1" applyFont="1" applyFill="1" applyBorder="1" applyAlignment="1" applyProtection="1">
      <alignment horizontal="center"/>
      <protection locked="0"/>
    </xf>
    <xf numFmtId="189" fontId="5" fillId="44" borderId="11" xfId="59" applyNumberFormat="1" applyFont="1" applyFill="1" applyBorder="1" applyAlignment="1" applyProtection="1">
      <alignment horizontal="center"/>
      <protection locked="0"/>
    </xf>
    <xf numFmtId="189" fontId="5" fillId="45" borderId="11" xfId="59" applyNumberFormat="1" applyFont="1" applyFill="1" applyBorder="1" applyAlignment="1" applyProtection="1">
      <alignment horizontal="center"/>
      <protection locked="0"/>
    </xf>
    <xf numFmtId="189" fontId="14" fillId="46" borderId="11" xfId="59" applyNumberFormat="1" applyFont="1" applyFill="1" applyBorder="1" applyAlignment="1" applyProtection="1">
      <alignment horizontal="center"/>
      <protection/>
    </xf>
    <xf numFmtId="189" fontId="5" fillId="47" borderId="13" xfId="59" applyNumberFormat="1" applyFont="1" applyFill="1" applyBorder="1" applyAlignment="1" applyProtection="1">
      <alignment horizontal="center"/>
      <protection locked="0"/>
    </xf>
    <xf numFmtId="9" fontId="0" fillId="48" borderId="0" xfId="59" applyFont="1" applyFill="1" applyBorder="1" applyAlignment="1" applyProtection="1">
      <alignment horizontal="center"/>
      <protection/>
    </xf>
    <xf numFmtId="1" fontId="7" fillId="46" borderId="14" xfId="59" applyNumberFormat="1" applyFont="1" applyFill="1" applyBorder="1" applyAlignment="1" applyProtection="1">
      <alignment horizontal="center"/>
      <protection/>
    </xf>
    <xf numFmtId="9" fontId="0" fillId="46" borderId="14" xfId="59" applyFill="1" applyBorder="1" applyAlignment="1" applyProtection="1">
      <alignment horizontal="center"/>
      <protection/>
    </xf>
    <xf numFmtId="0" fontId="0" fillId="48" borderId="0" xfId="0" applyFill="1" applyAlignment="1" applyProtection="1">
      <alignment/>
      <protection/>
    </xf>
    <xf numFmtId="0" fontId="1" fillId="48" borderId="0" xfId="0" applyFont="1" applyFill="1" applyAlignment="1" applyProtection="1">
      <alignment horizontal="center"/>
      <protection/>
    </xf>
    <xf numFmtId="0" fontId="2" fillId="48" borderId="0" xfId="0" applyFont="1" applyFill="1" applyAlignment="1" applyProtection="1">
      <alignment horizontal="center"/>
      <protection/>
    </xf>
    <xf numFmtId="0" fontId="0" fillId="48" borderId="0" xfId="0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2" fillId="48" borderId="0" xfId="0" applyFont="1" applyFill="1" applyBorder="1" applyAlignment="1" applyProtection="1">
      <alignment horizontal="center"/>
      <protection/>
    </xf>
    <xf numFmtId="0" fontId="2" fillId="48" borderId="15" xfId="0" applyFont="1" applyFill="1" applyBorder="1" applyAlignment="1" applyProtection="1">
      <alignment horizontal="center"/>
      <protection/>
    </xf>
    <xf numFmtId="0" fontId="2" fillId="48" borderId="16" xfId="0" applyFont="1" applyFill="1" applyBorder="1" applyAlignment="1" applyProtection="1">
      <alignment horizontal="center"/>
      <protection/>
    </xf>
    <xf numFmtId="0" fontId="2" fillId="48" borderId="17" xfId="0" applyFont="1" applyFill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/>
    </xf>
    <xf numFmtId="3" fontId="2" fillId="49" borderId="20" xfId="0" applyNumberFormat="1" applyFont="1" applyFill="1" applyBorder="1" applyAlignment="1" applyProtection="1">
      <alignment horizontal="center"/>
      <protection/>
    </xf>
    <xf numFmtId="3" fontId="7" fillId="50" borderId="10" xfId="0" applyNumberFormat="1" applyFont="1" applyFill="1" applyBorder="1" applyAlignment="1" applyProtection="1">
      <alignment horizontal="center"/>
      <protection/>
    </xf>
    <xf numFmtId="3" fontId="7" fillId="50" borderId="21" xfId="0" applyNumberFormat="1" applyFont="1" applyFill="1" applyBorder="1" applyAlignment="1" applyProtection="1">
      <alignment horizontal="center"/>
      <protection/>
    </xf>
    <xf numFmtId="186" fontId="17" fillId="51" borderId="22" xfId="0" applyNumberFormat="1" applyFont="1" applyFill="1" applyBorder="1" applyAlignment="1" applyProtection="1">
      <alignment horizontal="center"/>
      <protection/>
    </xf>
    <xf numFmtId="1" fontId="2" fillId="36" borderId="14" xfId="59" applyNumberFormat="1" applyFont="1" applyFill="1" applyBorder="1" applyAlignment="1" applyProtection="1">
      <alignment horizontal="center"/>
      <protection/>
    </xf>
    <xf numFmtId="9" fontId="0" fillId="36" borderId="14" xfId="59" applyFill="1" applyBorder="1" applyAlignment="1" applyProtection="1">
      <alignment horizontal="center"/>
      <protection/>
    </xf>
    <xf numFmtId="187" fontId="0" fillId="52" borderId="23" xfId="0" applyNumberFormat="1" applyFont="1" applyFill="1" applyBorder="1" applyAlignment="1" applyProtection="1">
      <alignment horizontal="center"/>
      <protection/>
    </xf>
    <xf numFmtId="186" fontId="0" fillId="53" borderId="24" xfId="0" applyNumberFormat="1" applyFont="1" applyFill="1" applyBorder="1" applyAlignment="1" applyProtection="1">
      <alignment horizontal="center"/>
      <protection/>
    </xf>
    <xf numFmtId="186" fontId="0" fillId="52" borderId="24" xfId="0" applyNumberFormat="1" applyFont="1" applyFill="1" applyBorder="1" applyAlignment="1" applyProtection="1">
      <alignment horizontal="center"/>
      <protection/>
    </xf>
    <xf numFmtId="186" fontId="0" fillId="52" borderId="24" xfId="0" applyNumberFormat="1" applyFont="1" applyFill="1" applyBorder="1" applyAlignment="1" applyProtection="1">
      <alignment horizontal="center"/>
      <protection/>
    </xf>
    <xf numFmtId="188" fontId="0" fillId="54" borderId="24" xfId="0" applyNumberFormat="1" applyFont="1" applyFill="1" applyBorder="1" applyAlignment="1" applyProtection="1">
      <alignment horizontal="center"/>
      <protection/>
    </xf>
    <xf numFmtId="0" fontId="0" fillId="54" borderId="25" xfId="0" applyFont="1" applyFill="1" applyBorder="1" applyAlignment="1" applyProtection="1">
      <alignment horizontal="center"/>
      <protection/>
    </xf>
    <xf numFmtId="186" fontId="17" fillId="55" borderId="22" xfId="0" applyNumberFormat="1" applyFont="1" applyFill="1" applyBorder="1" applyAlignment="1" applyProtection="1">
      <alignment horizontal="center"/>
      <protection/>
    </xf>
    <xf numFmtId="1" fontId="7" fillId="34" borderId="14" xfId="59" applyNumberFormat="1" applyFont="1" applyFill="1" applyBorder="1" applyAlignment="1" applyProtection="1">
      <alignment horizontal="center"/>
      <protection/>
    </xf>
    <xf numFmtId="9" fontId="0" fillId="34" borderId="14" xfId="59" applyFill="1" applyBorder="1" applyAlignment="1" applyProtection="1">
      <alignment horizontal="center"/>
      <protection/>
    </xf>
    <xf numFmtId="187" fontId="0" fillId="56" borderId="23" xfId="0" applyNumberFormat="1" applyFont="1" applyFill="1" applyBorder="1" applyAlignment="1" applyProtection="1">
      <alignment horizontal="center"/>
      <protection/>
    </xf>
    <xf numFmtId="186" fontId="0" fillId="57" borderId="24" xfId="0" applyNumberFormat="1" applyFont="1" applyFill="1" applyBorder="1" applyAlignment="1" applyProtection="1">
      <alignment horizontal="center"/>
      <protection/>
    </xf>
    <xf numFmtId="186" fontId="0" fillId="56" borderId="24" xfId="0" applyNumberFormat="1" applyFont="1" applyFill="1" applyBorder="1" applyAlignment="1" applyProtection="1">
      <alignment horizontal="center"/>
      <protection/>
    </xf>
    <xf numFmtId="188" fontId="0" fillId="58" borderId="24" xfId="0" applyNumberFormat="1" applyFont="1" applyFill="1" applyBorder="1" applyAlignment="1" applyProtection="1">
      <alignment horizontal="center"/>
      <protection/>
    </xf>
    <xf numFmtId="0" fontId="0" fillId="58" borderId="25" xfId="0" applyFont="1" applyFill="1" applyBorder="1" applyAlignment="1" applyProtection="1">
      <alignment horizontal="center"/>
      <protection/>
    </xf>
    <xf numFmtId="0" fontId="6" fillId="59" borderId="15" xfId="0" applyFont="1" applyFill="1" applyBorder="1" applyAlignment="1" applyProtection="1">
      <alignment horizontal="center" vertical="center" wrapText="1"/>
      <protection/>
    </xf>
    <xf numFmtId="186" fontId="17" fillId="59" borderId="22" xfId="0" applyNumberFormat="1" applyFont="1" applyFill="1" applyBorder="1" applyAlignment="1" applyProtection="1">
      <alignment horizontal="center"/>
      <protection/>
    </xf>
    <xf numFmtId="1" fontId="7" fillId="37" borderId="14" xfId="59" applyNumberFormat="1" applyFont="1" applyFill="1" applyBorder="1" applyAlignment="1" applyProtection="1">
      <alignment horizontal="center"/>
      <protection/>
    </xf>
    <xf numFmtId="9" fontId="0" fillId="37" borderId="14" xfId="59" applyFill="1" applyBorder="1" applyAlignment="1" applyProtection="1">
      <alignment horizontal="center"/>
      <protection/>
    </xf>
    <xf numFmtId="187" fontId="0" fillId="60" borderId="23" xfId="0" applyNumberFormat="1" applyFont="1" applyFill="1" applyBorder="1" applyAlignment="1" applyProtection="1">
      <alignment horizontal="center"/>
      <protection/>
    </xf>
    <xf numFmtId="186" fontId="0" fillId="61" borderId="24" xfId="0" applyNumberFormat="1" applyFont="1" applyFill="1" applyBorder="1" applyAlignment="1" applyProtection="1">
      <alignment horizontal="center"/>
      <protection/>
    </xf>
    <xf numFmtId="186" fontId="0" fillId="60" borderId="24" xfId="0" applyNumberFormat="1" applyFont="1" applyFill="1" applyBorder="1" applyAlignment="1" applyProtection="1">
      <alignment horizontal="center"/>
      <protection/>
    </xf>
    <xf numFmtId="186" fontId="2" fillId="60" borderId="24" xfId="0" applyNumberFormat="1" applyFont="1" applyFill="1" applyBorder="1" applyAlignment="1" applyProtection="1">
      <alignment horizontal="center"/>
      <protection/>
    </xf>
    <xf numFmtId="188" fontId="0" fillId="62" borderId="24" xfId="0" applyNumberFormat="1" applyFont="1" applyFill="1" applyBorder="1" applyAlignment="1" applyProtection="1">
      <alignment horizontal="center"/>
      <protection/>
    </xf>
    <xf numFmtId="0" fontId="2" fillId="63" borderId="25" xfId="0" applyFont="1" applyFill="1" applyBorder="1" applyAlignment="1" applyProtection="1">
      <alignment horizontal="center"/>
      <protection/>
    </xf>
    <xf numFmtId="186" fontId="17" fillId="64" borderId="22" xfId="0" applyNumberFormat="1" applyFont="1" applyFill="1" applyBorder="1" applyAlignment="1" applyProtection="1">
      <alignment horizontal="center"/>
      <protection/>
    </xf>
    <xf numFmtId="1" fontId="7" fillId="38" borderId="14" xfId="59" applyNumberFormat="1" applyFont="1" applyFill="1" applyBorder="1" applyAlignment="1" applyProtection="1">
      <alignment horizontal="center"/>
      <protection/>
    </xf>
    <xf numFmtId="9" fontId="0" fillId="38" borderId="14" xfId="59" applyFill="1" applyBorder="1" applyAlignment="1" applyProtection="1">
      <alignment horizontal="center"/>
      <protection/>
    </xf>
    <xf numFmtId="187" fontId="0" fillId="65" borderId="23" xfId="0" applyNumberFormat="1" applyFont="1" applyFill="1" applyBorder="1" applyAlignment="1" applyProtection="1">
      <alignment horizontal="center"/>
      <protection/>
    </xf>
    <xf numFmtId="186" fontId="0" fillId="66" borderId="24" xfId="0" applyNumberFormat="1" applyFont="1" applyFill="1" applyBorder="1" applyAlignment="1" applyProtection="1">
      <alignment horizontal="center"/>
      <protection/>
    </xf>
    <xf numFmtId="186" fontId="0" fillId="65" borderId="24" xfId="0" applyNumberFormat="1" applyFont="1" applyFill="1" applyBorder="1" applyAlignment="1" applyProtection="1">
      <alignment horizontal="center"/>
      <protection/>
    </xf>
    <xf numFmtId="188" fontId="0" fillId="67" borderId="24" xfId="0" applyNumberFormat="1" applyFont="1" applyFill="1" applyBorder="1" applyAlignment="1" applyProtection="1">
      <alignment horizontal="center"/>
      <protection/>
    </xf>
    <xf numFmtId="0" fontId="0" fillId="0" borderId="25" xfId="0" applyFont="1" applyFill="1" applyBorder="1" applyAlignment="1" applyProtection="1">
      <alignment horizontal="center"/>
      <protection/>
    </xf>
    <xf numFmtId="0" fontId="6" fillId="68" borderId="15" xfId="0" applyFont="1" applyFill="1" applyBorder="1" applyAlignment="1" applyProtection="1">
      <alignment horizontal="center" vertical="center"/>
      <protection/>
    </xf>
    <xf numFmtId="186" fontId="17" fillId="68" borderId="22" xfId="0" applyNumberFormat="1" applyFont="1" applyFill="1" applyBorder="1" applyAlignment="1" applyProtection="1">
      <alignment horizontal="center"/>
      <protection/>
    </xf>
    <xf numFmtId="1" fontId="7" fillId="39" borderId="14" xfId="59" applyNumberFormat="1" applyFont="1" applyFill="1" applyBorder="1" applyAlignment="1" applyProtection="1">
      <alignment horizontal="center"/>
      <protection/>
    </xf>
    <xf numFmtId="9" fontId="0" fillId="39" borderId="14" xfId="59" applyFill="1" applyBorder="1" applyAlignment="1" applyProtection="1">
      <alignment horizontal="center"/>
      <protection/>
    </xf>
    <xf numFmtId="187" fontId="0" fillId="69" borderId="23" xfId="0" applyNumberFormat="1" applyFont="1" applyFill="1" applyBorder="1" applyAlignment="1" applyProtection="1">
      <alignment horizontal="center"/>
      <protection/>
    </xf>
    <xf numFmtId="186" fontId="0" fillId="70" borderId="24" xfId="0" applyNumberFormat="1" applyFont="1" applyFill="1" applyBorder="1" applyAlignment="1" applyProtection="1">
      <alignment horizontal="center"/>
      <protection/>
    </xf>
    <xf numFmtId="186" fontId="0" fillId="69" borderId="24" xfId="0" applyNumberFormat="1" applyFont="1" applyFill="1" applyBorder="1" applyAlignment="1" applyProtection="1">
      <alignment horizontal="center"/>
      <protection/>
    </xf>
    <xf numFmtId="186" fontId="2" fillId="69" borderId="24" xfId="0" applyNumberFormat="1" applyFont="1" applyFill="1" applyBorder="1" applyAlignment="1" applyProtection="1">
      <alignment horizontal="center"/>
      <protection/>
    </xf>
    <xf numFmtId="188" fontId="2" fillId="63" borderId="24" xfId="0" applyNumberFormat="1" applyFont="1" applyFill="1" applyBorder="1" applyAlignment="1" applyProtection="1">
      <alignment horizontal="center"/>
      <protection/>
    </xf>
    <xf numFmtId="186" fontId="17" fillId="71" borderId="22" xfId="0" applyNumberFormat="1" applyFont="1" applyFill="1" applyBorder="1" applyAlignment="1" applyProtection="1">
      <alignment horizontal="center"/>
      <protection/>
    </xf>
    <xf numFmtId="1" fontId="7" fillId="40" borderId="14" xfId="59" applyNumberFormat="1" applyFont="1" applyFill="1" applyBorder="1" applyAlignment="1" applyProtection="1">
      <alignment horizontal="center"/>
      <protection/>
    </xf>
    <xf numFmtId="9" fontId="0" fillId="40" borderId="14" xfId="59" applyFill="1" applyBorder="1" applyAlignment="1" applyProtection="1">
      <alignment horizontal="center"/>
      <protection/>
    </xf>
    <xf numFmtId="187" fontId="0" fillId="72" borderId="23" xfId="0" applyNumberFormat="1" applyFont="1" applyFill="1" applyBorder="1" applyAlignment="1" applyProtection="1">
      <alignment horizontal="center"/>
      <protection/>
    </xf>
    <xf numFmtId="186" fontId="0" fillId="73" borderId="24" xfId="0" applyNumberFormat="1" applyFont="1" applyFill="1" applyBorder="1" applyAlignment="1" applyProtection="1">
      <alignment horizontal="center"/>
      <protection/>
    </xf>
    <xf numFmtId="186" fontId="0" fillId="72" borderId="24" xfId="0" applyNumberFormat="1" applyFont="1" applyFill="1" applyBorder="1" applyAlignment="1" applyProtection="1">
      <alignment horizontal="center"/>
      <protection/>
    </xf>
    <xf numFmtId="186" fontId="0" fillId="71" borderId="24" xfId="0" applyNumberFormat="1" applyFont="1" applyFill="1" applyBorder="1" applyAlignment="1" applyProtection="1">
      <alignment horizontal="center"/>
      <protection/>
    </xf>
    <xf numFmtId="188" fontId="0" fillId="0" borderId="24" xfId="0" applyNumberFormat="1" applyFont="1" applyFill="1" applyBorder="1" applyAlignment="1" applyProtection="1">
      <alignment horizontal="center"/>
      <protection/>
    </xf>
    <xf numFmtId="0" fontId="6" fillId="74" borderId="15" xfId="0" applyFont="1" applyFill="1" applyBorder="1" applyAlignment="1" applyProtection="1">
      <alignment horizontal="center" vertical="center" wrapText="1"/>
      <protection/>
    </xf>
    <xf numFmtId="186" fontId="17" fillId="74" borderId="22" xfId="0" applyNumberFormat="1" applyFont="1" applyFill="1" applyBorder="1" applyAlignment="1" applyProtection="1">
      <alignment horizontal="center"/>
      <protection/>
    </xf>
    <xf numFmtId="1" fontId="7" fillId="41" borderId="14" xfId="59" applyNumberFormat="1" applyFont="1" applyFill="1" applyBorder="1" applyAlignment="1" applyProtection="1">
      <alignment horizontal="center"/>
      <protection/>
    </xf>
    <xf numFmtId="9" fontId="0" fillId="41" borderId="14" xfId="59" applyFill="1" applyBorder="1" applyAlignment="1" applyProtection="1">
      <alignment horizontal="center"/>
      <protection/>
    </xf>
    <xf numFmtId="187" fontId="0" fillId="75" borderId="23" xfId="0" applyNumberFormat="1" applyFont="1" applyFill="1" applyBorder="1" applyAlignment="1" applyProtection="1">
      <alignment horizontal="center"/>
      <protection/>
    </xf>
    <xf numFmtId="186" fontId="0" fillId="76" borderId="24" xfId="0" applyNumberFormat="1" applyFont="1" applyFill="1" applyBorder="1" applyAlignment="1" applyProtection="1">
      <alignment horizontal="center"/>
      <protection/>
    </xf>
    <xf numFmtId="186" fontId="0" fillId="75" borderId="24" xfId="0" applyNumberFormat="1" applyFont="1" applyFill="1" applyBorder="1" applyAlignment="1" applyProtection="1">
      <alignment horizontal="center"/>
      <protection/>
    </xf>
    <xf numFmtId="186" fontId="2" fillId="75" borderId="24" xfId="0" applyNumberFormat="1" applyFont="1" applyFill="1" applyBorder="1" applyAlignment="1" applyProtection="1">
      <alignment horizontal="center"/>
      <protection/>
    </xf>
    <xf numFmtId="186" fontId="2" fillId="50" borderId="24" xfId="0" applyNumberFormat="1" applyFont="1" applyFill="1" applyBorder="1" applyAlignment="1" applyProtection="1">
      <alignment horizontal="center"/>
      <protection/>
    </xf>
    <xf numFmtId="186" fontId="0" fillId="0" borderId="24" xfId="0" applyNumberFormat="1" applyFont="1" applyFill="1" applyBorder="1" applyAlignment="1" applyProtection="1">
      <alignment horizontal="center"/>
      <protection/>
    </xf>
    <xf numFmtId="186" fontId="17" fillId="77" borderId="22" xfId="0" applyNumberFormat="1" applyFont="1" applyFill="1" applyBorder="1" applyAlignment="1" applyProtection="1">
      <alignment horizontal="center"/>
      <protection/>
    </xf>
    <xf numFmtId="1" fontId="7" fillId="42" borderId="14" xfId="59" applyNumberFormat="1" applyFont="1" applyFill="1" applyBorder="1" applyAlignment="1" applyProtection="1">
      <alignment horizontal="center"/>
      <protection/>
    </xf>
    <xf numFmtId="9" fontId="0" fillId="42" borderId="14" xfId="59" applyFill="1" applyBorder="1" applyAlignment="1" applyProtection="1">
      <alignment horizontal="center"/>
      <protection/>
    </xf>
    <xf numFmtId="187" fontId="0" fillId="78" borderId="23" xfId="0" applyNumberFormat="1" applyFont="1" applyFill="1" applyBorder="1" applyAlignment="1" applyProtection="1">
      <alignment horizontal="center"/>
      <protection/>
    </xf>
    <xf numFmtId="186" fontId="0" fillId="79" borderId="24" xfId="0" applyNumberFormat="1" applyFont="1" applyFill="1" applyBorder="1" applyAlignment="1" applyProtection="1">
      <alignment horizontal="center"/>
      <protection/>
    </xf>
    <xf numFmtId="186" fontId="0" fillId="78" borderId="24" xfId="0" applyNumberFormat="1" applyFont="1" applyFill="1" applyBorder="1" applyAlignment="1" applyProtection="1">
      <alignment horizontal="center"/>
      <protection/>
    </xf>
    <xf numFmtId="186" fontId="0" fillId="77" borderId="24" xfId="0" applyNumberFormat="1" applyFont="1" applyFill="1" applyBorder="1" applyAlignment="1" applyProtection="1">
      <alignment horizontal="center"/>
      <protection/>
    </xf>
    <xf numFmtId="186" fontId="0" fillId="0" borderId="24" xfId="0" applyNumberFormat="1" applyFont="1" applyFill="1" applyBorder="1" applyAlignment="1" applyProtection="1">
      <alignment horizontal="center"/>
      <protection/>
    </xf>
    <xf numFmtId="186" fontId="17" fillId="80" borderId="22" xfId="0" applyNumberFormat="1" applyFont="1" applyFill="1" applyBorder="1" applyAlignment="1" applyProtection="1">
      <alignment horizontal="center"/>
      <protection/>
    </xf>
    <xf numFmtId="1" fontId="7" fillId="43" borderId="14" xfId="59" applyNumberFormat="1" applyFont="1" applyFill="1" applyBorder="1" applyAlignment="1" applyProtection="1">
      <alignment horizontal="center"/>
      <protection/>
    </xf>
    <xf numFmtId="9" fontId="0" fillId="43" borderId="14" xfId="59" applyFill="1" applyBorder="1" applyAlignment="1" applyProtection="1">
      <alignment horizontal="center"/>
      <protection/>
    </xf>
    <xf numFmtId="187" fontId="0" fillId="81" borderId="23" xfId="0" applyNumberFormat="1" applyFont="1" applyFill="1" applyBorder="1" applyAlignment="1" applyProtection="1">
      <alignment horizontal="center"/>
      <protection/>
    </xf>
    <xf numFmtId="186" fontId="0" fillId="82" borderId="24" xfId="0" applyNumberFormat="1" applyFont="1" applyFill="1" applyBorder="1" applyAlignment="1" applyProtection="1">
      <alignment horizontal="center"/>
      <protection/>
    </xf>
    <xf numFmtId="186" fontId="0" fillId="81" borderId="24" xfId="0" applyNumberFormat="1" applyFont="1" applyFill="1" applyBorder="1" applyAlignment="1" applyProtection="1">
      <alignment horizontal="center"/>
      <protection/>
    </xf>
    <xf numFmtId="186" fontId="17" fillId="83" borderId="22" xfId="0" applyNumberFormat="1" applyFont="1" applyFill="1" applyBorder="1" applyAlignment="1" applyProtection="1">
      <alignment horizontal="center"/>
      <protection/>
    </xf>
    <xf numFmtId="1" fontId="7" fillId="44" borderId="14" xfId="59" applyNumberFormat="1" applyFont="1" applyFill="1" applyBorder="1" applyAlignment="1" applyProtection="1">
      <alignment horizontal="center"/>
      <protection/>
    </xf>
    <xf numFmtId="9" fontId="0" fillId="44" borderId="14" xfId="59" applyFill="1" applyBorder="1" applyAlignment="1" applyProtection="1">
      <alignment horizontal="center"/>
      <protection/>
    </xf>
    <xf numFmtId="187" fontId="0" fillId="84" borderId="23" xfId="0" applyNumberFormat="1" applyFont="1" applyFill="1" applyBorder="1" applyAlignment="1" applyProtection="1">
      <alignment horizontal="center"/>
      <protection/>
    </xf>
    <xf numFmtId="186" fontId="0" fillId="85" borderId="24" xfId="0" applyNumberFormat="1" applyFont="1" applyFill="1" applyBorder="1" applyAlignment="1" applyProtection="1">
      <alignment horizontal="center"/>
      <protection/>
    </xf>
    <xf numFmtId="186" fontId="0" fillId="84" borderId="24" xfId="0" applyNumberFormat="1" applyFont="1" applyFill="1" applyBorder="1" applyAlignment="1" applyProtection="1">
      <alignment horizontal="center"/>
      <protection/>
    </xf>
    <xf numFmtId="186" fontId="17" fillId="86" borderId="22" xfId="0" applyNumberFormat="1" applyFont="1" applyFill="1" applyBorder="1" applyAlignment="1" applyProtection="1">
      <alignment horizontal="center"/>
      <protection/>
    </xf>
    <xf numFmtId="1" fontId="7" fillId="45" borderId="14" xfId="59" applyNumberFormat="1" applyFont="1" applyFill="1" applyBorder="1" applyAlignment="1" applyProtection="1">
      <alignment horizontal="center"/>
      <protection/>
    </xf>
    <xf numFmtId="9" fontId="0" fillId="45" borderId="14" xfId="59" applyFill="1" applyBorder="1" applyAlignment="1" applyProtection="1">
      <alignment horizontal="center"/>
      <protection/>
    </xf>
    <xf numFmtId="187" fontId="0" fillId="87" borderId="23" xfId="0" applyNumberFormat="1" applyFont="1" applyFill="1" applyBorder="1" applyAlignment="1" applyProtection="1">
      <alignment horizontal="center"/>
      <protection/>
    </xf>
    <xf numFmtId="186" fontId="2" fillId="88" borderId="24" xfId="0" applyNumberFormat="1" applyFont="1" applyFill="1" applyBorder="1" applyAlignment="1" applyProtection="1">
      <alignment horizontal="center"/>
      <protection/>
    </xf>
    <xf numFmtId="186" fontId="0" fillId="86" borderId="24" xfId="0" applyNumberFormat="1" applyFont="1" applyFill="1" applyBorder="1" applyAlignment="1" applyProtection="1">
      <alignment horizontal="center"/>
      <protection/>
    </xf>
    <xf numFmtId="186" fontId="18" fillId="89" borderId="22" xfId="0" applyNumberFormat="1" applyFont="1" applyFill="1" applyBorder="1" applyAlignment="1" applyProtection="1">
      <alignment horizontal="center"/>
      <protection/>
    </xf>
    <xf numFmtId="187" fontId="15" fillId="90" borderId="23" xfId="0" applyNumberFormat="1" applyFont="1" applyFill="1" applyBorder="1" applyAlignment="1" applyProtection="1">
      <alignment horizontal="center"/>
      <protection/>
    </xf>
    <xf numFmtId="186" fontId="15" fillId="91" borderId="24" xfId="0" applyNumberFormat="1" applyFont="1" applyFill="1" applyBorder="1" applyAlignment="1" applyProtection="1">
      <alignment horizontal="center"/>
      <protection/>
    </xf>
    <xf numFmtId="186" fontId="0" fillId="89" borderId="24" xfId="0" applyNumberFormat="1" applyFont="1" applyFill="1" applyBorder="1" applyAlignment="1" applyProtection="1">
      <alignment horizontal="center"/>
      <protection/>
    </xf>
    <xf numFmtId="186" fontId="18" fillId="92" borderId="26" xfId="0" applyNumberFormat="1" applyFont="1" applyFill="1" applyBorder="1" applyAlignment="1" applyProtection="1">
      <alignment horizontal="center"/>
      <protection/>
    </xf>
    <xf numFmtId="1" fontId="7" fillId="47" borderId="14" xfId="59" applyNumberFormat="1" applyFont="1" applyFill="1" applyBorder="1" applyAlignment="1" applyProtection="1">
      <alignment horizontal="center"/>
      <protection/>
    </xf>
    <xf numFmtId="9" fontId="0" fillId="47" borderId="14" xfId="59" applyFill="1" applyBorder="1" applyAlignment="1" applyProtection="1">
      <alignment horizontal="center"/>
      <protection/>
    </xf>
    <xf numFmtId="187" fontId="15" fillId="93" borderId="27" xfId="0" applyNumberFormat="1" applyFont="1" applyFill="1" applyBorder="1" applyAlignment="1" applyProtection="1">
      <alignment horizontal="center"/>
      <protection/>
    </xf>
    <xf numFmtId="186" fontId="15" fillId="94" borderId="28" xfId="0" applyNumberFormat="1" applyFont="1" applyFill="1" applyBorder="1" applyAlignment="1" applyProtection="1">
      <alignment horizontal="center"/>
      <protection/>
    </xf>
    <xf numFmtId="186" fontId="0" fillId="0" borderId="28" xfId="0" applyNumberFormat="1" applyFont="1" applyFill="1" applyBorder="1" applyAlignment="1" applyProtection="1">
      <alignment horizontal="center"/>
      <protection/>
    </xf>
    <xf numFmtId="188" fontId="0" fillId="0" borderId="28" xfId="0" applyNumberFormat="1" applyFont="1" applyFill="1" applyBorder="1" applyAlignment="1" applyProtection="1">
      <alignment horizontal="center"/>
      <protection/>
    </xf>
    <xf numFmtId="0" fontId="0" fillId="0" borderId="29" xfId="0" applyFont="1" applyFill="1" applyBorder="1" applyAlignment="1" applyProtection="1">
      <alignment horizontal="center"/>
      <protection/>
    </xf>
    <xf numFmtId="1" fontId="8" fillId="48" borderId="30" xfId="0" applyNumberFormat="1" applyFont="1" applyFill="1" applyBorder="1" applyAlignment="1" applyProtection="1">
      <alignment horizontal="center"/>
      <protection/>
    </xf>
    <xf numFmtId="1" fontId="8" fillId="48" borderId="31" xfId="0" applyNumberFormat="1" applyFont="1" applyFill="1" applyBorder="1" applyAlignment="1" applyProtection="1">
      <alignment horizontal="center"/>
      <protection/>
    </xf>
    <xf numFmtId="1" fontId="0" fillId="48" borderId="32" xfId="0" applyNumberFormat="1" applyFill="1" applyBorder="1" applyAlignment="1" applyProtection="1">
      <alignment horizontal="center"/>
      <protection/>
    </xf>
    <xf numFmtId="1" fontId="0" fillId="48" borderId="33" xfId="0" applyNumberFormat="1" applyFill="1" applyBorder="1" applyAlignment="1" applyProtection="1">
      <alignment horizontal="center"/>
      <protection/>
    </xf>
    <xf numFmtId="1" fontId="19" fillId="48" borderId="0" xfId="0" applyNumberFormat="1" applyFont="1" applyFill="1" applyBorder="1" applyAlignment="1" applyProtection="1">
      <alignment horizontal="right"/>
      <protection/>
    </xf>
    <xf numFmtId="0" fontId="20" fillId="80" borderId="17" xfId="0" applyFont="1" applyFill="1" applyBorder="1" applyAlignment="1" applyProtection="1">
      <alignment horizontal="center"/>
      <protection/>
    </xf>
    <xf numFmtId="0" fontId="20" fillId="80" borderId="34" xfId="0" applyFont="1" applyFill="1" applyBorder="1" applyAlignment="1" applyProtection="1">
      <alignment horizontal="center"/>
      <protection/>
    </xf>
    <xf numFmtId="0" fontId="20" fillId="80" borderId="35" xfId="0" applyFont="1" applyFill="1" applyBorder="1" applyAlignment="1" applyProtection="1">
      <alignment horizontal="center"/>
      <protection/>
    </xf>
    <xf numFmtId="0" fontId="9" fillId="80" borderId="17" xfId="0" applyFont="1" applyFill="1" applyBorder="1" applyAlignment="1" applyProtection="1">
      <alignment horizontal="center"/>
      <protection/>
    </xf>
    <xf numFmtId="0" fontId="9" fillId="80" borderId="34" xfId="0" applyFont="1" applyFill="1" applyBorder="1" applyAlignment="1" applyProtection="1">
      <alignment horizontal="center"/>
      <protection/>
    </xf>
    <xf numFmtId="0" fontId="9" fillId="80" borderId="35" xfId="0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2" fillId="0" borderId="36" xfId="0" applyFont="1" applyBorder="1" applyAlignment="1" applyProtection="1">
      <alignment horizontal="center"/>
      <protection/>
    </xf>
    <xf numFmtId="0" fontId="16" fillId="0" borderId="37" xfId="0" applyFont="1" applyBorder="1" applyAlignment="1" applyProtection="1">
      <alignment horizontal="center"/>
      <protection/>
    </xf>
    <xf numFmtId="1" fontId="11" fillId="35" borderId="38" xfId="0" applyNumberFormat="1" applyFont="1" applyFill="1" applyBorder="1" applyAlignment="1" applyProtection="1">
      <alignment horizontal="center"/>
      <protection locked="0"/>
    </xf>
    <xf numFmtId="0" fontId="0" fillId="48" borderId="32" xfId="0" applyFill="1" applyBorder="1" applyAlignment="1" applyProtection="1">
      <alignment/>
      <protection/>
    </xf>
    <xf numFmtId="0" fontId="0" fillId="48" borderId="33" xfId="0" applyFill="1" applyBorder="1" applyAlignment="1" applyProtection="1">
      <alignment/>
      <protection/>
    </xf>
    <xf numFmtId="0" fontId="1" fillId="48" borderId="33" xfId="0" applyFont="1" applyFill="1" applyBorder="1" applyAlignment="1" applyProtection="1">
      <alignment horizontal="center"/>
      <protection/>
    </xf>
    <xf numFmtId="0" fontId="2" fillId="48" borderId="33" xfId="0" applyFont="1" applyFill="1" applyBorder="1" applyAlignment="1" applyProtection="1">
      <alignment horizontal="center"/>
      <protection/>
    </xf>
    <xf numFmtId="0" fontId="0" fillId="48" borderId="38" xfId="0" applyFill="1" applyBorder="1" applyAlignment="1" applyProtection="1">
      <alignment horizontal="center"/>
      <protection/>
    </xf>
    <xf numFmtId="0" fontId="0" fillId="48" borderId="39" xfId="0" applyFill="1" applyBorder="1" applyAlignment="1" applyProtection="1">
      <alignment/>
      <protection/>
    </xf>
    <xf numFmtId="0" fontId="0" fillId="48" borderId="0" xfId="0" applyFill="1" applyBorder="1" applyAlignment="1" applyProtection="1">
      <alignment/>
      <protection/>
    </xf>
    <xf numFmtId="0" fontId="0" fillId="48" borderId="40" xfId="0" applyFill="1" applyBorder="1" applyAlignment="1" applyProtection="1">
      <alignment horizontal="center"/>
      <protection/>
    </xf>
    <xf numFmtId="0" fontId="21" fillId="48" borderId="0" xfId="0" applyFont="1" applyFill="1" applyBorder="1" applyAlignment="1" applyProtection="1">
      <alignment horizontal="center"/>
      <protection/>
    </xf>
    <xf numFmtId="0" fontId="1" fillId="48" borderId="0" xfId="0" applyFont="1" applyFill="1" applyBorder="1" applyAlignment="1" applyProtection="1">
      <alignment horizontal="center"/>
      <protection/>
    </xf>
    <xf numFmtId="0" fontId="4" fillId="48" borderId="0" xfId="0" applyFont="1" applyFill="1" applyBorder="1" applyAlignment="1" applyProtection="1">
      <alignment horizontal="center" vertical="center"/>
      <protection/>
    </xf>
    <xf numFmtId="1" fontId="0" fillId="48" borderId="40" xfId="0" applyNumberFormat="1" applyFill="1" applyBorder="1" applyAlignment="1" applyProtection="1">
      <alignment horizontal="center"/>
      <protection/>
    </xf>
    <xf numFmtId="0" fontId="6" fillId="48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48" borderId="0" xfId="0" applyFont="1" applyFill="1" applyBorder="1" applyAlignment="1" applyProtection="1">
      <alignment horizontal="center"/>
      <protection/>
    </xf>
    <xf numFmtId="0" fontId="4" fillId="48" borderId="0" xfId="0" applyFont="1" applyFill="1" applyBorder="1" applyAlignment="1" applyProtection="1">
      <alignment horizontal="center" vertical="center" wrapText="1"/>
      <protection/>
    </xf>
    <xf numFmtId="186" fontId="0" fillId="48" borderId="40" xfId="0" applyNumberFormat="1" applyFill="1" applyBorder="1" applyAlignment="1" applyProtection="1">
      <alignment horizontal="center"/>
      <protection/>
    </xf>
    <xf numFmtId="10" fontId="24" fillId="48" borderId="0" xfId="0" applyNumberFormat="1" applyFont="1" applyFill="1" applyBorder="1" applyAlignment="1" applyProtection="1">
      <alignment horizontal="left"/>
      <protection/>
    </xf>
    <xf numFmtId="0" fontId="0" fillId="48" borderId="40" xfId="0" applyFill="1" applyBorder="1" applyAlignment="1" applyProtection="1">
      <alignment/>
      <protection/>
    </xf>
    <xf numFmtId="1" fontId="0" fillId="48" borderId="0" xfId="0" applyNumberFormat="1" applyFill="1" applyBorder="1" applyAlignment="1" applyProtection="1">
      <alignment/>
      <protection/>
    </xf>
    <xf numFmtId="0" fontId="1" fillId="48" borderId="0" xfId="0" applyFont="1" applyFill="1" applyBorder="1" applyAlignment="1" applyProtection="1">
      <alignment horizontal="right"/>
      <protection/>
    </xf>
    <xf numFmtId="0" fontId="0" fillId="48" borderId="17" xfId="0" applyFill="1" applyBorder="1" applyAlignment="1" applyProtection="1">
      <alignment/>
      <protection/>
    </xf>
    <xf numFmtId="0" fontId="0" fillId="48" borderId="34" xfId="0" applyFill="1" applyBorder="1" applyAlignment="1" applyProtection="1">
      <alignment/>
      <protection/>
    </xf>
    <xf numFmtId="0" fontId="1" fillId="48" borderId="34" xfId="0" applyFont="1" applyFill="1" applyBorder="1" applyAlignment="1" applyProtection="1">
      <alignment horizontal="center"/>
      <protection/>
    </xf>
    <xf numFmtId="0" fontId="2" fillId="48" borderId="34" xfId="0" applyFont="1" applyFill="1" applyBorder="1" applyAlignment="1" applyProtection="1">
      <alignment horizontal="center"/>
      <protection/>
    </xf>
    <xf numFmtId="0" fontId="0" fillId="48" borderId="35" xfId="0" applyFill="1" applyBorder="1" applyAlignment="1" applyProtection="1">
      <alignment/>
      <protection/>
    </xf>
    <xf numFmtId="0" fontId="5" fillId="95" borderId="41" xfId="0" applyFont="1" applyFill="1" applyBorder="1" applyAlignment="1" applyProtection="1">
      <alignment horizontal="center"/>
      <protection locked="0"/>
    </xf>
    <xf numFmtId="0" fontId="10" fillId="96" borderId="42" xfId="0" applyFont="1" applyFill="1" applyBorder="1" applyAlignment="1" applyProtection="1">
      <alignment horizontal="center"/>
      <protection locked="0"/>
    </xf>
    <xf numFmtId="0" fontId="10" fillId="96" borderId="43" xfId="0" applyFont="1" applyFill="1" applyBorder="1" applyAlignment="1" applyProtection="1">
      <alignment horizontal="center"/>
      <protection locked="0"/>
    </xf>
    <xf numFmtId="0" fontId="3" fillId="48" borderId="44" xfId="0" applyFont="1" applyFill="1" applyBorder="1" applyAlignment="1" applyProtection="1">
      <alignment horizontal="center"/>
      <protection/>
    </xf>
    <xf numFmtId="0" fontId="2" fillId="80" borderId="15" xfId="0" applyFont="1" applyFill="1" applyBorder="1" applyAlignment="1" applyProtection="1">
      <alignment horizontal="center"/>
      <protection/>
    </xf>
    <xf numFmtId="0" fontId="2" fillId="80" borderId="45" xfId="0" applyFont="1" applyFill="1" applyBorder="1" applyAlignment="1" applyProtection="1">
      <alignment horizontal="center"/>
      <protection/>
    </xf>
    <xf numFmtId="0" fontId="2" fillId="0" borderId="46" xfId="0" applyFont="1" applyBorder="1" applyAlignment="1" applyProtection="1">
      <alignment horizontal="center"/>
      <protection/>
    </xf>
    <xf numFmtId="0" fontId="2" fillId="0" borderId="47" xfId="0" applyFont="1" applyBorder="1" applyAlignment="1" applyProtection="1">
      <alignment horizontal="center"/>
      <protection/>
    </xf>
    <xf numFmtId="0" fontId="2" fillId="0" borderId="48" xfId="0" applyFont="1" applyBorder="1" applyAlignment="1" applyProtection="1">
      <alignment horizontal="center"/>
      <protection/>
    </xf>
    <xf numFmtId="0" fontId="2" fillId="0" borderId="49" xfId="0" applyFont="1" applyBorder="1" applyAlignment="1" applyProtection="1">
      <alignment horizontal="center"/>
      <protection/>
    </xf>
    <xf numFmtId="0" fontId="2" fillId="48" borderId="50" xfId="0" applyFont="1" applyFill="1" applyBorder="1" applyAlignment="1" applyProtection="1">
      <alignment horizontal="center"/>
      <protection/>
    </xf>
    <xf numFmtId="0" fontId="0" fillId="0" borderId="51" xfId="0" applyBorder="1" applyAlignment="1" applyProtection="1">
      <alignment/>
      <protection/>
    </xf>
    <xf numFmtId="0" fontId="0" fillId="0" borderId="52" xfId="0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6633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198A8A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00AE0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B84700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tabSelected="1" zoomScale="175" zoomScaleNormal="175" zoomScalePageLayoutView="0" workbookViewId="0" topLeftCell="A1">
      <selection activeCell="M10" sqref="M10"/>
    </sheetView>
  </sheetViews>
  <sheetFormatPr defaultColWidth="11.421875" defaultRowHeight="12.75"/>
  <cols>
    <col min="1" max="1" width="2.7109375" style="23" customWidth="1"/>
    <col min="2" max="2" width="2.8515625" style="23" customWidth="1"/>
    <col min="3" max="3" width="13.140625" style="23" customWidth="1"/>
    <col min="4" max="4" width="14.28125" style="144" customWidth="1"/>
    <col min="5" max="7" width="11.421875" style="145" customWidth="1"/>
    <col min="8" max="8" width="9.140625" style="23" bestFit="1" customWidth="1"/>
    <col min="9" max="9" width="8.7109375" style="23" customWidth="1"/>
    <col min="10" max="10" width="9.28125" style="23" customWidth="1"/>
    <col min="11" max="14" width="8.7109375" style="23" customWidth="1"/>
    <col min="15" max="15" width="9.421875" style="23" customWidth="1"/>
    <col min="16" max="16" width="10.28125" style="23" customWidth="1"/>
    <col min="17" max="17" width="10.7109375" style="23" customWidth="1"/>
    <col min="18" max="18" width="4.7109375" style="22" customWidth="1"/>
    <col min="19" max="16384" width="11.421875" style="23" customWidth="1"/>
  </cols>
  <sheetData>
    <row r="1" spans="1:19" ht="13.5" thickBot="1">
      <c r="A1" s="19"/>
      <c r="B1" s="19"/>
      <c r="C1" s="19"/>
      <c r="D1" s="20"/>
      <c r="E1" s="21"/>
      <c r="F1" s="21"/>
      <c r="G1" s="21"/>
      <c r="H1" s="19"/>
      <c r="I1" s="19"/>
      <c r="J1" s="19"/>
      <c r="K1" s="19"/>
      <c r="L1" s="19"/>
      <c r="M1" s="19"/>
      <c r="N1" s="19"/>
      <c r="O1" s="19"/>
      <c r="P1" s="19"/>
      <c r="Q1" s="19"/>
      <c r="S1" s="19"/>
    </row>
    <row r="2" spans="1:19" ht="13.5" thickBot="1">
      <c r="A2" s="19"/>
      <c r="B2" s="149"/>
      <c r="C2" s="150"/>
      <c r="D2" s="151"/>
      <c r="E2" s="152"/>
      <c r="F2" s="152"/>
      <c r="G2" s="152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3"/>
      <c r="S2" s="19"/>
    </row>
    <row r="3" spans="1:19" ht="13.5" thickBot="1">
      <c r="A3" s="19"/>
      <c r="B3" s="154"/>
      <c r="C3" s="180" t="s">
        <v>17</v>
      </c>
      <c r="D3" s="181"/>
      <c r="E3" s="24"/>
      <c r="F3" s="186" t="s">
        <v>10</v>
      </c>
      <c r="G3" s="187"/>
      <c r="H3" s="187"/>
      <c r="I3" s="187"/>
      <c r="J3" s="187"/>
      <c r="K3" s="187"/>
      <c r="L3" s="187"/>
      <c r="M3" s="188"/>
      <c r="N3" s="155"/>
      <c r="O3" s="155"/>
      <c r="P3" s="155"/>
      <c r="Q3" s="155"/>
      <c r="R3" s="156"/>
      <c r="S3" s="19"/>
    </row>
    <row r="4" spans="1:19" ht="15.75" thickBot="1">
      <c r="A4" s="19"/>
      <c r="B4" s="154"/>
      <c r="C4" s="25" t="s">
        <v>15</v>
      </c>
      <c r="D4" s="176">
        <v>18</v>
      </c>
      <c r="E4" s="24"/>
      <c r="F4" s="24"/>
      <c r="G4" s="24"/>
      <c r="H4" s="24"/>
      <c r="I4" s="24"/>
      <c r="J4" s="24"/>
      <c r="K4" s="24"/>
      <c r="L4" s="24"/>
      <c r="M4" s="155"/>
      <c r="N4" s="155"/>
      <c r="O4" s="155"/>
      <c r="P4" s="155"/>
      <c r="Q4" s="155"/>
      <c r="R4" s="156"/>
      <c r="S4" s="19"/>
    </row>
    <row r="5" spans="1:19" ht="12.75">
      <c r="A5" s="19"/>
      <c r="B5" s="154"/>
      <c r="C5" s="26" t="s">
        <v>11</v>
      </c>
      <c r="D5" s="177">
        <v>194</v>
      </c>
      <c r="E5" s="24"/>
      <c r="F5" s="24"/>
      <c r="G5" s="24"/>
      <c r="H5" s="24"/>
      <c r="I5" s="24"/>
      <c r="J5" s="24"/>
      <c r="K5" s="24"/>
      <c r="L5" s="24"/>
      <c r="M5" s="155"/>
      <c r="N5" s="155"/>
      <c r="O5" s="155"/>
      <c r="P5" s="155"/>
      <c r="Q5" s="155"/>
      <c r="R5" s="156"/>
      <c r="S5" s="19"/>
    </row>
    <row r="6" spans="1:19" ht="13.5" thickBot="1">
      <c r="A6" s="19"/>
      <c r="B6" s="154"/>
      <c r="C6" s="27" t="s">
        <v>12</v>
      </c>
      <c r="D6" s="178">
        <v>54</v>
      </c>
      <c r="E6" s="24"/>
      <c r="F6" s="24"/>
      <c r="G6" s="24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6"/>
      <c r="S6" s="19"/>
    </row>
    <row r="7" spans="1:19" ht="13.5" thickBot="1">
      <c r="A7" s="19"/>
      <c r="B7" s="154"/>
      <c r="C7" s="157" t="s">
        <v>13</v>
      </c>
      <c r="D7" s="24">
        <f>D5-D6</f>
        <v>140</v>
      </c>
      <c r="E7" s="179" t="s">
        <v>22</v>
      </c>
      <c r="F7" s="179"/>
      <c r="G7" s="179" t="s">
        <v>21</v>
      </c>
      <c r="H7" s="179"/>
      <c r="I7" s="155"/>
      <c r="J7" s="155"/>
      <c r="K7" s="155"/>
      <c r="L7" s="155"/>
      <c r="M7" s="155"/>
      <c r="N7" s="155"/>
      <c r="O7" s="155"/>
      <c r="P7" s="155"/>
      <c r="Q7" s="155"/>
      <c r="R7" s="156"/>
      <c r="S7" s="19"/>
    </row>
    <row r="8" spans="1:19" ht="13.5" thickBot="1">
      <c r="A8" s="19"/>
      <c r="B8" s="154"/>
      <c r="C8" s="157"/>
      <c r="D8" s="24"/>
      <c r="E8" s="182" t="s">
        <v>0</v>
      </c>
      <c r="F8" s="183"/>
      <c r="G8" s="184" t="s">
        <v>14</v>
      </c>
      <c r="H8" s="185"/>
      <c r="I8" s="155"/>
      <c r="J8" s="155"/>
      <c r="K8" s="155"/>
      <c r="L8" s="155"/>
      <c r="M8" s="155"/>
      <c r="N8" s="155"/>
      <c r="O8" s="155"/>
      <c r="P8" s="155"/>
      <c r="Q8" s="155"/>
      <c r="R8" s="156"/>
      <c r="S8" s="19"/>
    </row>
    <row r="9" spans="1:19" ht="19.5" customHeight="1">
      <c r="A9" s="19"/>
      <c r="B9" s="154"/>
      <c r="C9" s="155"/>
      <c r="D9" s="158"/>
      <c r="E9" s="28" t="s">
        <v>18</v>
      </c>
      <c r="F9" s="147" t="s">
        <v>1</v>
      </c>
      <c r="G9" s="146" t="s">
        <v>16</v>
      </c>
      <c r="H9" s="29" t="s">
        <v>20</v>
      </c>
      <c r="I9" s="30">
        <v>100</v>
      </c>
      <c r="J9" s="1">
        <v>200</v>
      </c>
      <c r="K9" s="1">
        <v>400</v>
      </c>
      <c r="L9" s="1">
        <v>1000</v>
      </c>
      <c r="M9" s="1">
        <v>1500</v>
      </c>
      <c r="N9" s="31">
        <v>10000</v>
      </c>
      <c r="O9" s="1">
        <v>16500</v>
      </c>
      <c r="P9" s="31">
        <v>21100</v>
      </c>
      <c r="Q9" s="32">
        <v>42200</v>
      </c>
      <c r="R9" s="156"/>
      <c r="S9" s="19"/>
    </row>
    <row r="10" spans="1:19" ht="19.5" customHeight="1">
      <c r="A10" s="19"/>
      <c r="B10" s="154"/>
      <c r="C10" s="155"/>
      <c r="D10" s="159"/>
      <c r="E10" s="4">
        <v>0.65</v>
      </c>
      <c r="F10" s="33">
        <f aca="true" t="shared" si="0" ref="F10:F22">E10*$D$4</f>
        <v>11.700000000000001</v>
      </c>
      <c r="G10" s="34">
        <f>$D$7*E10+$D$6</f>
        <v>145</v>
      </c>
      <c r="H10" s="35">
        <f>G10/$D$5</f>
        <v>0.7474226804123711</v>
      </c>
      <c r="I10" s="36">
        <f aca="true" t="shared" si="1" ref="I10:I22">360/F10</f>
        <v>30.769230769230766</v>
      </c>
      <c r="J10" s="37" t="str">
        <f aca="true" t="shared" si="2" ref="J10:J22">ROUNDDOWN(I10*$J$9/100/60,0)&amp;"' "&amp;ROUND(((I10*$J$9/100)-ROUNDDOWN(I10*$J$9/100/60,0)*60),0)</f>
        <v>1' 2</v>
      </c>
      <c r="K10" s="38" t="str">
        <f aca="true" t="shared" si="3" ref="K10:K22">ROUNDDOWN(I10*$K$9/100/60,0)&amp;"' "&amp;ROUND(((I10*$K$9/100)-ROUNDDOWN(I10*$K$9/100/60,0)*60),0)</f>
        <v>2' 3</v>
      </c>
      <c r="L10" s="37" t="str">
        <f aca="true" t="shared" si="4" ref="L10:L22">ROUNDDOWN(I10*$L$9/100/60,0)&amp;"' "&amp;ROUND(((I10*$L$9/100)-ROUNDDOWN(I10*$L$9/100/60,0)*60),0)</f>
        <v>5' 8</v>
      </c>
      <c r="M10" s="39" t="str">
        <f aca="true" t="shared" si="5" ref="M10:M22">ROUNDDOWN(I10*$M$9/100/60,0)&amp;"' "&amp;ROUND(((I10*$M$9/100)-ROUNDDOWN(I10*$M$9/100/60,0)*60),0)</f>
        <v>7' 42</v>
      </c>
      <c r="N10" s="37" t="str">
        <f aca="true" t="shared" si="6" ref="N10:N22">ROUNDDOWN(I10*$N$9/100/60,0)&amp;"' "&amp;ROUND(((I10*$N$9/100)-ROUNDDOWN(I10*$N$9/100/60,0)*60),0)</f>
        <v>51' 17</v>
      </c>
      <c r="O10" s="38" t="str">
        <f aca="true" t="shared" si="7" ref="O10:O22">ROUNDDOWN(I10*$O$9/100/60,0)&amp;"' "&amp;ROUND(((I10*$O$9/100)-ROUNDDOWN(I10*$O$9/100/60,0)*60),0)</f>
        <v>84' 37</v>
      </c>
      <c r="P10" s="40" t="str">
        <f aca="true" t="shared" si="8" ref="P10:P22">ROUNDDOWN(I10*$P$9/100/3600,0)&amp;"h "&amp;(ROUNDDOWN(I10*$P$9/100/60,0)-ROUNDDOWN(I10*$P$9/100/3600,0)*60)&amp;"' "&amp;(ROUND(I10*$P$9/100,0)-(ROUNDDOWN(I10*$P$9/100/60,0)*60))</f>
        <v>1h 48' 12</v>
      </c>
      <c r="Q10" s="41" t="str">
        <f aca="true" t="shared" si="9" ref="Q10:Q22">ROUNDDOWN(I10*$Q$9/100/3600,0)&amp;"h "&amp;(ROUNDDOWN(I10*$Q$9/100/60,0)-ROUNDDOWN(I10*$Q$9/100/3600,0)*60)&amp;"' "&amp;(ROUND(I10*$Q$9/100,0)-(ROUNDDOWN(I10*$Q$9/100/60,0)*60))</f>
        <v>3h 36' 25</v>
      </c>
      <c r="R10" s="160"/>
      <c r="S10" s="19"/>
    </row>
    <row r="11" spans="1:19" ht="19.5" customHeight="1" thickBot="1">
      <c r="A11" s="19"/>
      <c r="B11" s="154"/>
      <c r="C11" s="155"/>
      <c r="D11" s="161"/>
      <c r="E11" s="2">
        <v>0.75</v>
      </c>
      <c r="F11" s="42">
        <f t="shared" si="0"/>
        <v>13.5</v>
      </c>
      <c r="G11" s="43">
        <f aca="true" t="shared" si="10" ref="G11:G21">$D$7*E11+$D$6</f>
        <v>159</v>
      </c>
      <c r="H11" s="44">
        <f aca="true" t="shared" si="11" ref="H11:H21">G11/$D$5</f>
        <v>0.8195876288659794</v>
      </c>
      <c r="I11" s="45">
        <f t="shared" si="1"/>
        <v>26.666666666666668</v>
      </c>
      <c r="J11" s="46" t="str">
        <f t="shared" si="2"/>
        <v>0' 53</v>
      </c>
      <c r="K11" s="47" t="str">
        <f t="shared" si="3"/>
        <v>1' 47</v>
      </c>
      <c r="L11" s="46" t="str">
        <f t="shared" si="4"/>
        <v>4' 27</v>
      </c>
      <c r="M11" s="47" t="str">
        <f t="shared" si="5"/>
        <v>6' 40</v>
      </c>
      <c r="N11" s="46" t="str">
        <f t="shared" si="6"/>
        <v>44' 27</v>
      </c>
      <c r="O11" s="47" t="str">
        <f t="shared" si="7"/>
        <v>73' 20</v>
      </c>
      <c r="P11" s="48" t="str">
        <f t="shared" si="8"/>
        <v>1h 33' 47</v>
      </c>
      <c r="Q11" s="49" t="str">
        <f t="shared" si="9"/>
        <v>3h 7' 33</v>
      </c>
      <c r="R11" s="160"/>
      <c r="S11" s="19"/>
    </row>
    <row r="12" spans="1:19" ht="19.5" customHeight="1" thickBot="1">
      <c r="A12" s="19"/>
      <c r="B12" s="154"/>
      <c r="C12" s="155"/>
      <c r="D12" s="50" t="s">
        <v>7</v>
      </c>
      <c r="E12" s="5">
        <v>0.8</v>
      </c>
      <c r="F12" s="51">
        <f t="shared" si="0"/>
        <v>14.4</v>
      </c>
      <c r="G12" s="52">
        <f t="shared" si="10"/>
        <v>166</v>
      </c>
      <c r="H12" s="53">
        <f t="shared" si="11"/>
        <v>0.8556701030927835</v>
      </c>
      <c r="I12" s="54">
        <f>360/F12</f>
        <v>25</v>
      </c>
      <c r="J12" s="55" t="str">
        <f t="shared" si="2"/>
        <v>0' 50</v>
      </c>
      <c r="K12" s="56" t="str">
        <f t="shared" si="3"/>
        <v>1' 40</v>
      </c>
      <c r="L12" s="55" t="str">
        <f t="shared" si="4"/>
        <v>4' 10</v>
      </c>
      <c r="M12" s="57" t="str">
        <f t="shared" si="5"/>
        <v>6' 15</v>
      </c>
      <c r="N12" s="55" t="str">
        <f t="shared" si="6"/>
        <v>41' 40</v>
      </c>
      <c r="O12" s="56" t="str">
        <f t="shared" si="7"/>
        <v>68' 45</v>
      </c>
      <c r="P12" s="58" t="str">
        <f t="shared" si="8"/>
        <v>1h 27' 55</v>
      </c>
      <c r="Q12" s="59" t="str">
        <f t="shared" si="9"/>
        <v>2h 55' 50</v>
      </c>
      <c r="R12" s="160"/>
      <c r="S12" s="19"/>
    </row>
    <row r="13" spans="1:19" ht="19.5" customHeight="1" thickBot="1">
      <c r="A13" s="19"/>
      <c r="B13" s="154"/>
      <c r="C13" s="155"/>
      <c r="D13" s="162"/>
      <c r="E13" s="6">
        <v>0.825</v>
      </c>
      <c r="F13" s="60">
        <f t="shared" si="0"/>
        <v>14.85</v>
      </c>
      <c r="G13" s="61">
        <f t="shared" si="10"/>
        <v>169.5</v>
      </c>
      <c r="H13" s="62">
        <f t="shared" si="11"/>
        <v>0.8737113402061856</v>
      </c>
      <c r="I13" s="63">
        <f t="shared" si="1"/>
        <v>24.242424242424242</v>
      </c>
      <c r="J13" s="64" t="str">
        <f t="shared" si="2"/>
        <v>0' 48</v>
      </c>
      <c r="K13" s="65" t="str">
        <f t="shared" si="3"/>
        <v>1' 37</v>
      </c>
      <c r="L13" s="64" t="str">
        <f t="shared" si="4"/>
        <v>4' 2</v>
      </c>
      <c r="M13" s="65" t="str">
        <f t="shared" si="5"/>
        <v>6' 4</v>
      </c>
      <c r="N13" s="64" t="str">
        <f t="shared" si="6"/>
        <v>40' 24</v>
      </c>
      <c r="O13" s="65" t="str">
        <f t="shared" si="7"/>
        <v>66' 40</v>
      </c>
      <c r="P13" s="66" t="str">
        <f t="shared" si="8"/>
        <v>1h 25' 15</v>
      </c>
      <c r="Q13" s="67" t="str">
        <f t="shared" si="9"/>
        <v>2h 50' 30</v>
      </c>
      <c r="R13" s="160"/>
      <c r="S13" s="19"/>
    </row>
    <row r="14" spans="1:19" ht="19.5" customHeight="1" thickBot="1">
      <c r="A14" s="19"/>
      <c r="B14" s="154"/>
      <c r="C14" s="155"/>
      <c r="D14" s="68" t="s">
        <v>8</v>
      </c>
      <c r="E14" s="7">
        <v>0.84</v>
      </c>
      <c r="F14" s="69">
        <f t="shared" si="0"/>
        <v>15.12</v>
      </c>
      <c r="G14" s="70">
        <f t="shared" si="10"/>
        <v>171.6</v>
      </c>
      <c r="H14" s="71">
        <f t="shared" si="11"/>
        <v>0.8845360824742268</v>
      </c>
      <c r="I14" s="72">
        <f t="shared" si="1"/>
        <v>23.80952380952381</v>
      </c>
      <c r="J14" s="73" t="str">
        <f t="shared" si="2"/>
        <v>0' 48</v>
      </c>
      <c r="K14" s="74" t="str">
        <f t="shared" si="3"/>
        <v>1' 35</v>
      </c>
      <c r="L14" s="73" t="str">
        <f t="shared" si="4"/>
        <v>3' 58</v>
      </c>
      <c r="M14" s="75" t="str">
        <f t="shared" si="5"/>
        <v>5' 57</v>
      </c>
      <c r="N14" s="73" t="str">
        <f t="shared" si="6"/>
        <v>39' 41</v>
      </c>
      <c r="O14" s="74" t="str">
        <f t="shared" si="7"/>
        <v>65' 29</v>
      </c>
      <c r="P14" s="76" t="str">
        <f t="shared" si="8"/>
        <v>1h 23' 44</v>
      </c>
      <c r="Q14" s="67" t="str">
        <f t="shared" si="9"/>
        <v>2h 47' 28</v>
      </c>
      <c r="R14" s="156"/>
      <c r="S14" s="19"/>
    </row>
    <row r="15" spans="1:19" ht="19.5" customHeight="1" thickBot="1">
      <c r="A15" s="19"/>
      <c r="B15" s="154"/>
      <c r="C15" s="155"/>
      <c r="D15" s="163"/>
      <c r="E15" s="8">
        <v>0.86</v>
      </c>
      <c r="F15" s="77">
        <f t="shared" si="0"/>
        <v>15.48</v>
      </c>
      <c r="G15" s="78">
        <f t="shared" si="10"/>
        <v>174.39999999999998</v>
      </c>
      <c r="H15" s="79">
        <f t="shared" si="11"/>
        <v>0.8989690721649484</v>
      </c>
      <c r="I15" s="80">
        <f t="shared" si="1"/>
        <v>23.25581395348837</v>
      </c>
      <c r="J15" s="81" t="str">
        <f t="shared" si="2"/>
        <v>0' 47</v>
      </c>
      <c r="K15" s="82" t="str">
        <f t="shared" si="3"/>
        <v>1' 33</v>
      </c>
      <c r="L15" s="81" t="str">
        <f t="shared" si="4"/>
        <v>3' 53</v>
      </c>
      <c r="M15" s="82" t="str">
        <f t="shared" si="5"/>
        <v>5' 49</v>
      </c>
      <c r="N15" s="81" t="str">
        <f t="shared" si="6"/>
        <v>38' 46</v>
      </c>
      <c r="O15" s="83" t="str">
        <f t="shared" si="7"/>
        <v>63' 57</v>
      </c>
      <c r="P15" s="84" t="str">
        <f t="shared" si="8"/>
        <v>1h 21' 47</v>
      </c>
      <c r="Q15" s="67" t="str">
        <f t="shared" si="9"/>
        <v>2h 43' 34</v>
      </c>
      <c r="R15" s="156"/>
      <c r="S15" s="19"/>
    </row>
    <row r="16" spans="1:19" ht="19.5" customHeight="1" thickBot="1">
      <c r="A16" s="19"/>
      <c r="B16" s="154"/>
      <c r="C16" s="155"/>
      <c r="D16" s="85" t="s">
        <v>9</v>
      </c>
      <c r="E16" s="9">
        <v>0.88</v>
      </c>
      <c r="F16" s="86">
        <f t="shared" si="0"/>
        <v>15.84</v>
      </c>
      <c r="G16" s="87">
        <f t="shared" si="10"/>
        <v>177.2</v>
      </c>
      <c r="H16" s="88">
        <f t="shared" si="11"/>
        <v>0.9134020618556701</v>
      </c>
      <c r="I16" s="89">
        <f t="shared" si="1"/>
        <v>22.727272727272727</v>
      </c>
      <c r="J16" s="90" t="str">
        <f t="shared" si="2"/>
        <v>0' 45</v>
      </c>
      <c r="K16" s="91" t="str">
        <f t="shared" si="3"/>
        <v>1' 31</v>
      </c>
      <c r="L16" s="90" t="str">
        <f t="shared" si="4"/>
        <v>3' 47</v>
      </c>
      <c r="M16" s="92" t="str">
        <f t="shared" si="5"/>
        <v>5' 41</v>
      </c>
      <c r="N16" s="93" t="str">
        <f t="shared" si="6"/>
        <v>37' 53</v>
      </c>
      <c r="O16" s="94" t="str">
        <f t="shared" si="7"/>
        <v>62' 30</v>
      </c>
      <c r="P16" s="84" t="str">
        <f t="shared" si="8"/>
        <v>1h 19' 55</v>
      </c>
      <c r="Q16" s="67" t="str">
        <f t="shared" si="9"/>
        <v>2h 39' 51</v>
      </c>
      <c r="R16" s="160"/>
      <c r="S16" s="19"/>
    </row>
    <row r="17" spans="1:19" ht="19.5" customHeight="1">
      <c r="A17" s="19"/>
      <c r="B17" s="154"/>
      <c r="C17" s="155"/>
      <c r="D17" s="159"/>
      <c r="E17" s="10">
        <v>0.89</v>
      </c>
      <c r="F17" s="95">
        <f t="shared" si="0"/>
        <v>16.02</v>
      </c>
      <c r="G17" s="96">
        <f t="shared" si="10"/>
        <v>178.60000000000002</v>
      </c>
      <c r="H17" s="97">
        <f t="shared" si="11"/>
        <v>0.9206185567010311</v>
      </c>
      <c r="I17" s="98">
        <f t="shared" si="1"/>
        <v>22.471910112359552</v>
      </c>
      <c r="J17" s="99" t="str">
        <f t="shared" si="2"/>
        <v>0' 45</v>
      </c>
      <c r="K17" s="100" t="str">
        <f t="shared" si="3"/>
        <v>1' 30</v>
      </c>
      <c r="L17" s="99" t="str">
        <f t="shared" si="4"/>
        <v>3' 45</v>
      </c>
      <c r="M17" s="100" t="str">
        <f t="shared" si="5"/>
        <v>5' 37</v>
      </c>
      <c r="N17" s="101" t="str">
        <f t="shared" si="6"/>
        <v>37' 27</v>
      </c>
      <c r="O17" s="102" t="str">
        <f t="shared" si="7"/>
        <v>61' 48</v>
      </c>
      <c r="P17" s="84" t="str">
        <f t="shared" si="8"/>
        <v>1h 19' 2</v>
      </c>
      <c r="Q17" s="67" t="str">
        <f t="shared" si="9"/>
        <v>2h 38' 3</v>
      </c>
      <c r="R17" s="160"/>
      <c r="S17" s="19"/>
    </row>
    <row r="18" spans="1:19" ht="19.5" customHeight="1">
      <c r="A18" s="19"/>
      <c r="B18" s="154"/>
      <c r="C18" s="155"/>
      <c r="D18" s="164"/>
      <c r="E18" s="11">
        <v>0.9</v>
      </c>
      <c r="F18" s="103">
        <f t="shared" si="0"/>
        <v>16.2</v>
      </c>
      <c r="G18" s="104">
        <f t="shared" si="10"/>
        <v>180</v>
      </c>
      <c r="H18" s="105">
        <f t="shared" si="11"/>
        <v>0.9278350515463918</v>
      </c>
      <c r="I18" s="106">
        <f t="shared" si="1"/>
        <v>22.22222222222222</v>
      </c>
      <c r="J18" s="107" t="str">
        <f t="shared" si="2"/>
        <v>0' 44</v>
      </c>
      <c r="K18" s="108" t="str">
        <f t="shared" si="3"/>
        <v>1' 29</v>
      </c>
      <c r="L18" s="107" t="str">
        <f t="shared" si="4"/>
        <v>3' 42</v>
      </c>
      <c r="M18" s="108" t="str">
        <f t="shared" si="5"/>
        <v>5' 33</v>
      </c>
      <c r="N18" s="102" t="str">
        <f t="shared" si="6"/>
        <v>37' 2</v>
      </c>
      <c r="O18" s="102" t="str">
        <f t="shared" si="7"/>
        <v>61' 7</v>
      </c>
      <c r="P18" s="84" t="str">
        <f t="shared" si="8"/>
        <v>1h 18' 9</v>
      </c>
      <c r="Q18" s="67" t="str">
        <f t="shared" si="9"/>
        <v>2h 36' 18</v>
      </c>
      <c r="R18" s="160"/>
      <c r="S18" s="19"/>
    </row>
    <row r="19" spans="1:19" ht="19.5" customHeight="1">
      <c r="A19" s="19"/>
      <c r="B19" s="154"/>
      <c r="C19" s="155"/>
      <c r="D19" s="159"/>
      <c r="E19" s="12">
        <v>0.95</v>
      </c>
      <c r="F19" s="109">
        <f t="shared" si="0"/>
        <v>17.099999999999998</v>
      </c>
      <c r="G19" s="110">
        <f t="shared" si="10"/>
        <v>187</v>
      </c>
      <c r="H19" s="111">
        <f t="shared" si="11"/>
        <v>0.9639175257731959</v>
      </c>
      <c r="I19" s="112">
        <f t="shared" si="1"/>
        <v>21.05263157894737</v>
      </c>
      <c r="J19" s="113" t="str">
        <f t="shared" si="2"/>
        <v>0' 42</v>
      </c>
      <c r="K19" s="114" t="str">
        <f t="shared" si="3"/>
        <v>1' 24</v>
      </c>
      <c r="L19" s="113" t="str">
        <f t="shared" si="4"/>
        <v>3' 31</v>
      </c>
      <c r="M19" s="102" t="str">
        <f t="shared" si="5"/>
        <v>5' 16</v>
      </c>
      <c r="N19" s="102" t="str">
        <f t="shared" si="6"/>
        <v>35' 5</v>
      </c>
      <c r="O19" s="102" t="str">
        <f t="shared" si="7"/>
        <v>57' 54</v>
      </c>
      <c r="P19" s="84" t="str">
        <f t="shared" si="8"/>
        <v>1h 14' 2</v>
      </c>
      <c r="Q19" s="67" t="str">
        <f t="shared" si="9"/>
        <v>2h 28' 4</v>
      </c>
      <c r="R19" s="160"/>
      <c r="S19" s="19"/>
    </row>
    <row r="20" spans="1:19" ht="19.5" customHeight="1">
      <c r="A20" s="19"/>
      <c r="B20" s="154"/>
      <c r="C20" s="155"/>
      <c r="D20" s="165"/>
      <c r="E20" s="13">
        <v>0.97</v>
      </c>
      <c r="F20" s="115">
        <f t="shared" si="0"/>
        <v>17.46</v>
      </c>
      <c r="G20" s="116">
        <f t="shared" si="10"/>
        <v>189.79999999999998</v>
      </c>
      <c r="H20" s="117">
        <f t="shared" si="11"/>
        <v>0.9783505154639175</v>
      </c>
      <c r="I20" s="118">
        <f t="shared" si="1"/>
        <v>20.618556701030926</v>
      </c>
      <c r="J20" s="119" t="str">
        <f t="shared" si="2"/>
        <v>0' 41</v>
      </c>
      <c r="K20" s="120" t="str">
        <f t="shared" si="3"/>
        <v>1' 22</v>
      </c>
      <c r="L20" s="102" t="str">
        <f t="shared" si="4"/>
        <v>3' 26</v>
      </c>
      <c r="M20" s="102" t="str">
        <f t="shared" si="5"/>
        <v>5' 9</v>
      </c>
      <c r="N20" s="102" t="str">
        <f t="shared" si="6"/>
        <v>34' 22</v>
      </c>
      <c r="O20" s="102" t="str">
        <f t="shared" si="7"/>
        <v>56' 42</v>
      </c>
      <c r="P20" s="84" t="str">
        <f t="shared" si="8"/>
        <v>1h 12' 31</v>
      </c>
      <c r="Q20" s="67" t="str">
        <f t="shared" si="9"/>
        <v>2h 25' 1</v>
      </c>
      <c r="R20" s="166"/>
      <c r="S20" s="19"/>
    </row>
    <row r="21" spans="1:19" ht="19.5" customHeight="1">
      <c r="A21" s="19"/>
      <c r="B21" s="154"/>
      <c r="C21" s="155"/>
      <c r="D21" s="159"/>
      <c r="E21" s="14">
        <v>1</v>
      </c>
      <c r="F21" s="121">
        <f t="shared" si="0"/>
        <v>18</v>
      </c>
      <c r="G21" s="17">
        <f t="shared" si="10"/>
        <v>194</v>
      </c>
      <c r="H21" s="18">
        <f t="shared" si="11"/>
        <v>1</v>
      </c>
      <c r="I21" s="122">
        <f t="shared" si="1"/>
        <v>20</v>
      </c>
      <c r="J21" s="123" t="str">
        <f t="shared" si="2"/>
        <v>0' 40</v>
      </c>
      <c r="K21" s="124" t="str">
        <f t="shared" si="3"/>
        <v>1' 20</v>
      </c>
      <c r="L21" s="102" t="str">
        <f t="shared" si="4"/>
        <v>3' 20</v>
      </c>
      <c r="M21" s="102" t="str">
        <f t="shared" si="5"/>
        <v>5' 0</v>
      </c>
      <c r="N21" s="102" t="str">
        <f t="shared" si="6"/>
        <v>33' 20</v>
      </c>
      <c r="O21" s="102" t="str">
        <f t="shared" si="7"/>
        <v>55' 0</v>
      </c>
      <c r="P21" s="84" t="str">
        <f>ROUNDDOWN(I21*$P$9/100/3600,0)&amp;"h "&amp;(ROUNDDOWN(I21*$P$9/100/60,0)-ROUNDDOWN(I21*$P$9/100/3600,0)*60)&amp;"' "&amp;(ROUND(I21*$P$9/100,0)-(ROUNDDOWN(I21*$P$9/100/60,0)*60))</f>
        <v>1h 10' 20</v>
      </c>
      <c r="Q21" s="67" t="str">
        <f t="shared" si="9"/>
        <v>2h 20' 40</v>
      </c>
      <c r="R21" s="160"/>
      <c r="S21" s="19"/>
    </row>
    <row r="22" spans="1:19" ht="19.5" customHeight="1" thickBot="1">
      <c r="A22" s="19"/>
      <c r="B22" s="154"/>
      <c r="C22" s="155"/>
      <c r="D22" s="159"/>
      <c r="E22" s="15">
        <v>1.05</v>
      </c>
      <c r="F22" s="125">
        <f t="shared" si="0"/>
        <v>18.900000000000002</v>
      </c>
      <c r="G22" s="126"/>
      <c r="H22" s="127"/>
      <c r="I22" s="128">
        <f t="shared" si="1"/>
        <v>19.047619047619044</v>
      </c>
      <c r="J22" s="129" t="str">
        <f t="shared" si="2"/>
        <v>0' 38</v>
      </c>
      <c r="K22" s="130" t="str">
        <f t="shared" si="3"/>
        <v>1' 16</v>
      </c>
      <c r="L22" s="130" t="str">
        <f t="shared" si="4"/>
        <v>3' 10</v>
      </c>
      <c r="M22" s="130" t="str">
        <f t="shared" si="5"/>
        <v>4' 46</v>
      </c>
      <c r="N22" s="130" t="str">
        <f t="shared" si="6"/>
        <v>31' 45</v>
      </c>
      <c r="O22" s="130" t="str">
        <f t="shared" si="7"/>
        <v>52' 23</v>
      </c>
      <c r="P22" s="131" t="str">
        <f t="shared" si="8"/>
        <v>1h 6' 59</v>
      </c>
      <c r="Q22" s="132" t="str">
        <f t="shared" si="9"/>
        <v>2h 13' 58</v>
      </c>
      <c r="R22" s="160"/>
      <c r="S22" s="19"/>
    </row>
    <row r="23" spans="2:18" s="19" customFormat="1" ht="12.75">
      <c r="B23" s="154"/>
      <c r="C23" s="155"/>
      <c r="D23" s="158"/>
      <c r="E23" s="24"/>
      <c r="F23" s="24"/>
      <c r="G23" s="24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6"/>
    </row>
    <row r="24" spans="2:18" s="19" customFormat="1" ht="12.75">
      <c r="B24" s="154"/>
      <c r="C24" s="155"/>
      <c r="D24" s="158"/>
      <c r="E24" s="167" t="s">
        <v>19</v>
      </c>
      <c r="F24" s="167"/>
      <c r="G24" s="167"/>
      <c r="H24" s="155"/>
      <c r="I24" s="155"/>
      <c r="J24" s="155"/>
      <c r="K24" s="155"/>
      <c r="L24" s="155"/>
      <c r="M24" s="155"/>
      <c r="N24" s="155"/>
      <c r="O24" s="24"/>
      <c r="P24" s="155"/>
      <c r="Q24" s="155"/>
      <c r="R24" s="168"/>
    </row>
    <row r="25" spans="2:18" s="19" customFormat="1" ht="13.5" thickBot="1">
      <c r="B25" s="154"/>
      <c r="C25" s="155"/>
      <c r="D25" s="158"/>
      <c r="E25" s="169"/>
      <c r="F25" s="169"/>
      <c r="G25" s="169"/>
      <c r="H25" s="16" t="s">
        <v>6</v>
      </c>
      <c r="I25" s="155"/>
      <c r="J25" s="155"/>
      <c r="K25" s="155"/>
      <c r="L25" s="155"/>
      <c r="M25" s="155"/>
      <c r="N25" s="155"/>
      <c r="O25" s="24"/>
      <c r="P25" s="155"/>
      <c r="Q25" s="155"/>
      <c r="R25" s="168"/>
    </row>
    <row r="26" spans="1:19" ht="13.5" thickBot="1">
      <c r="A26" s="19"/>
      <c r="B26" s="154"/>
      <c r="C26" s="155"/>
      <c r="D26" s="158"/>
      <c r="E26" s="133" t="s">
        <v>2</v>
      </c>
      <c r="F26" s="134"/>
      <c r="G26" s="134"/>
      <c r="H26" s="3">
        <v>38</v>
      </c>
      <c r="I26" s="155"/>
      <c r="J26" s="155"/>
      <c r="K26" s="155"/>
      <c r="L26" s="155"/>
      <c r="M26" s="155"/>
      <c r="N26" s="155"/>
      <c r="O26" s="24"/>
      <c r="P26" s="155"/>
      <c r="Q26" s="155"/>
      <c r="R26" s="168"/>
      <c r="S26" s="19"/>
    </row>
    <row r="27" spans="1:19" ht="12.75">
      <c r="A27" s="19"/>
      <c r="B27" s="154"/>
      <c r="C27" s="155"/>
      <c r="D27" s="158"/>
      <c r="E27" s="135" t="s">
        <v>3</v>
      </c>
      <c r="F27" s="136"/>
      <c r="G27" s="136"/>
      <c r="H27" s="148">
        <v>5</v>
      </c>
      <c r="I27" s="155"/>
      <c r="J27" s="155"/>
      <c r="K27" s="155"/>
      <c r="L27" s="155"/>
      <c r="M27" s="155"/>
      <c r="N27" s="155"/>
      <c r="O27" s="24"/>
      <c r="P27" s="155"/>
      <c r="Q27" s="155"/>
      <c r="R27" s="168"/>
      <c r="S27" s="19"/>
    </row>
    <row r="28" spans="1:19" ht="13.5" thickBot="1">
      <c r="A28" s="19"/>
      <c r="B28" s="154"/>
      <c r="C28" s="155"/>
      <c r="D28" s="137">
        <f>(H26*2.11)*(1+H27/100)</f>
        <v>84.189</v>
      </c>
      <c r="E28" s="138" t="s">
        <v>4</v>
      </c>
      <c r="F28" s="139"/>
      <c r="G28" s="139"/>
      <c r="H28" s="140" t="str">
        <f>ROUNDDOWN(D28/60,0)&amp;"h "&amp;(ROUND(D28-ROUNDDOWN(D28/60,0)*60,0))</f>
        <v>1h 24</v>
      </c>
      <c r="I28" s="155"/>
      <c r="J28" s="155"/>
      <c r="K28" s="155"/>
      <c r="L28" s="155"/>
      <c r="M28" s="155"/>
      <c r="N28" s="155"/>
      <c r="O28" s="24"/>
      <c r="P28" s="155"/>
      <c r="Q28" s="155"/>
      <c r="R28" s="168"/>
      <c r="S28" s="19"/>
    </row>
    <row r="29" spans="1:19" ht="12.75">
      <c r="A29" s="19"/>
      <c r="B29" s="154"/>
      <c r="C29" s="155"/>
      <c r="D29" s="170"/>
      <c r="E29" s="135" t="s">
        <v>3</v>
      </c>
      <c r="F29" s="136"/>
      <c r="G29" s="136"/>
      <c r="H29" s="148">
        <v>8</v>
      </c>
      <c r="I29" s="155"/>
      <c r="J29" s="155"/>
      <c r="K29" s="155"/>
      <c r="L29" s="155"/>
      <c r="M29" s="155"/>
      <c r="N29" s="155"/>
      <c r="O29" s="24"/>
      <c r="P29" s="155"/>
      <c r="Q29" s="155"/>
      <c r="R29" s="168"/>
      <c r="S29" s="19"/>
    </row>
    <row r="30" spans="1:19" ht="13.5" thickBot="1">
      <c r="A30" s="19"/>
      <c r="B30" s="154"/>
      <c r="C30" s="155"/>
      <c r="D30" s="137">
        <f>(D28*2)*(1+H29/100)</f>
        <v>181.84824</v>
      </c>
      <c r="E30" s="141" t="s">
        <v>5</v>
      </c>
      <c r="F30" s="142"/>
      <c r="G30" s="142"/>
      <c r="H30" s="143" t="str">
        <f>ROUNDDOWN(D30/60,0)&amp;"h "&amp;(ROUND(D30-ROUNDDOWN(D30/60,0)*60,0))</f>
        <v>3h 2</v>
      </c>
      <c r="I30" s="155"/>
      <c r="J30" s="155"/>
      <c r="K30" s="155"/>
      <c r="L30" s="155"/>
      <c r="M30" s="155"/>
      <c r="N30" s="155"/>
      <c r="O30" s="24"/>
      <c r="P30" s="155"/>
      <c r="Q30" s="155"/>
      <c r="R30" s="168"/>
      <c r="S30" s="19"/>
    </row>
    <row r="31" spans="1:19" ht="13.5" thickBot="1">
      <c r="A31" s="19"/>
      <c r="B31" s="171"/>
      <c r="C31" s="172"/>
      <c r="D31" s="173"/>
      <c r="E31" s="174"/>
      <c r="F31" s="174"/>
      <c r="G31" s="174"/>
      <c r="H31" s="172"/>
      <c r="I31" s="172"/>
      <c r="J31" s="172"/>
      <c r="K31" s="172"/>
      <c r="L31" s="172"/>
      <c r="M31" s="172"/>
      <c r="N31" s="172"/>
      <c r="O31" s="174"/>
      <c r="P31" s="172"/>
      <c r="Q31" s="172"/>
      <c r="R31" s="175"/>
      <c r="S31" s="19"/>
    </row>
    <row r="32" spans="1:19" ht="12.75">
      <c r="A32" s="19"/>
      <c r="B32" s="19"/>
      <c r="C32" s="19"/>
      <c r="D32" s="20"/>
      <c r="E32" s="21"/>
      <c r="F32" s="21"/>
      <c r="G32" s="21"/>
      <c r="H32" s="19"/>
      <c r="I32" s="19"/>
      <c r="J32" s="19"/>
      <c r="K32" s="19"/>
      <c r="L32" s="19"/>
      <c r="M32" s="19"/>
      <c r="N32" s="19"/>
      <c r="O32" s="19"/>
      <c r="P32" s="19"/>
      <c r="Q32" s="19"/>
      <c r="S32" s="19"/>
    </row>
  </sheetData>
  <sheetProtection sheet="1" objects="1" scenarios="1" formatCells="0" formatColumns="0" formatRows="0"/>
  <mergeCells count="6">
    <mergeCell ref="E7:F7"/>
    <mergeCell ref="G7:H7"/>
    <mergeCell ref="C3:D3"/>
    <mergeCell ref="E8:F8"/>
    <mergeCell ref="G8:H8"/>
    <mergeCell ref="F3:M3"/>
  </mergeCells>
  <conditionalFormatting sqref="I22">
    <cfRule type="cellIs" priority="1" dxfId="0" operator="greaterThan" stopIfTrue="1">
      <formula>$D$4</formula>
    </cfRule>
  </conditionalFormatting>
  <printOptions horizontalCentered="1" verticalCentered="1"/>
  <pageMargins left="0.22" right="0.28" top="0.57" bottom="0.6692913385826772" header="0.34" footer="0.5118110236220472"/>
  <pageSetup fitToHeight="1" fitToWidth="1" horizontalDpi="300" verticalDpi="300" orientation="landscape" paperSize="9" scale="8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"/>
  <sheetViews>
    <sheetView zoomScalePageLayoutView="0" workbookViewId="0" topLeftCell="A1">
      <selection activeCell="B2" sqref="B2"/>
    </sheetView>
  </sheetViews>
  <sheetFormatPr defaultColWidth="9.140625" defaultRowHeight="12.75"/>
  <sheetData>
    <row r="1" spans="1:3" ht="12.75">
      <c r="A1" t="s">
        <v>4</v>
      </c>
      <c r="B1" t="s">
        <v>24</v>
      </c>
      <c r="C1">
        <v>176</v>
      </c>
    </row>
    <row r="2" spans="1:3" ht="12.75">
      <c r="A2" t="s">
        <v>5</v>
      </c>
      <c r="B2" t="s">
        <v>23</v>
      </c>
      <c r="C2">
        <v>174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Remy Grimand</dc:creator>
  <cp:keywords/>
  <dc:description/>
  <cp:lastModifiedBy>Rémy </cp:lastModifiedBy>
  <cp:lastPrinted>2009-09-23T15:41:43Z</cp:lastPrinted>
  <dcterms:created xsi:type="dcterms:W3CDTF">2009-01-02T23:20:21Z</dcterms:created>
  <dcterms:modified xsi:type="dcterms:W3CDTF">2022-03-03T14:37:02Z</dcterms:modified>
  <cp:category/>
  <cp:version/>
  <cp:contentType/>
  <cp:contentStatus/>
</cp:coreProperties>
</file>